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saidel\Desktop\OAI2.0\Transparencia\Proyectos y Programas\POA\"/>
    </mc:Choice>
  </mc:AlternateContent>
  <bookViews>
    <workbookView xWindow="0" yWindow="0" windowWidth="20490" windowHeight="7755"/>
  </bookViews>
  <sheets>
    <sheet name="matriz poa" sheetId="1" r:id="rId1"/>
    <sheet name="cronograma actividades " sheetId="4" r:id="rId2"/>
  </sheets>
  <calcPr calcId="152511"/>
</workbook>
</file>

<file path=xl/calcChain.xml><?xml version="1.0" encoding="utf-8"?>
<calcChain xmlns="http://schemas.openxmlformats.org/spreadsheetml/2006/main">
  <c r="K21" i="1" l="1"/>
  <c r="J21" i="1"/>
  <c r="K16" i="1" l="1"/>
  <c r="J16" i="1"/>
  <c r="L38" i="1" l="1"/>
  <c r="J38" i="1" s="1"/>
  <c r="H38" i="1"/>
  <c r="G38" i="1"/>
  <c r="F38" i="1"/>
  <c r="E38" i="1"/>
  <c r="N19" i="4"/>
  <c r="N18" i="4"/>
  <c r="N17" i="4"/>
  <c r="N16" i="4"/>
  <c r="N15" i="4"/>
  <c r="N14" i="4"/>
  <c r="N13" i="4"/>
  <c r="N10" i="4"/>
  <c r="N11" i="4"/>
  <c r="N12" i="4"/>
  <c r="N8" i="4"/>
  <c r="N7" i="4"/>
  <c r="N23" i="4"/>
  <c r="N22" i="4"/>
  <c r="N21" i="4"/>
  <c r="K38" i="1" l="1"/>
  <c r="N25" i="4"/>
  <c r="K34" i="1" l="1"/>
  <c r="J34" i="1"/>
  <c r="K33" i="1"/>
  <c r="J33" i="1"/>
  <c r="I31" i="1"/>
  <c r="J31" i="1" s="1"/>
  <c r="K31" i="1" s="1"/>
  <c r="I30" i="1"/>
  <c r="L30" i="1" s="1"/>
  <c r="J30" i="1" s="1"/>
  <c r="I29" i="1"/>
  <c r="L29" i="1" s="1"/>
  <c r="J29" i="1" s="1"/>
  <c r="K28" i="1"/>
  <c r="J28" i="1"/>
  <c r="I27" i="1"/>
  <c r="J27" i="1" s="1"/>
  <c r="K26" i="1"/>
  <c r="J26" i="1"/>
  <c r="I26" i="1"/>
  <c r="I25" i="1"/>
  <c r="K24" i="1"/>
  <c r="I24" i="1"/>
  <c r="L17" i="1"/>
  <c r="I34" i="1"/>
  <c r="I33" i="1"/>
  <c r="I32" i="1"/>
  <c r="L32" i="1" s="1"/>
  <c r="I28" i="1"/>
  <c r="I23" i="1"/>
  <c r="I22" i="1"/>
  <c r="L22" i="1" s="1"/>
  <c r="I21" i="1"/>
  <c r="I20" i="1"/>
  <c r="L20" i="1" s="1"/>
  <c r="I19" i="1"/>
  <c r="L19" i="1" s="1"/>
  <c r="J19" i="1" s="1"/>
  <c r="I18" i="1"/>
  <c r="L18" i="1" s="1"/>
  <c r="I17" i="1"/>
  <c r="J22" i="1" l="1"/>
  <c r="K22" i="1"/>
  <c r="L31" i="1"/>
  <c r="K32" i="1"/>
  <c r="J32" i="1"/>
  <c r="K20" i="1"/>
  <c r="J20" i="1"/>
  <c r="K27" i="1"/>
  <c r="K29" i="1"/>
  <c r="K30" i="1"/>
  <c r="K19" i="1"/>
</calcChain>
</file>

<file path=xl/sharedStrings.xml><?xml version="1.0" encoding="utf-8"?>
<sst xmlns="http://schemas.openxmlformats.org/spreadsheetml/2006/main" count="175" uniqueCount="134">
  <si>
    <t xml:space="preserve">Producto </t>
  </si>
  <si>
    <t>Indicador</t>
  </si>
  <si>
    <t xml:space="preserve">Beneficiarios  </t>
  </si>
  <si>
    <t>Resultados Esperados</t>
  </si>
  <si>
    <t>Unidad de Medida</t>
  </si>
  <si>
    <t>Total Meta Física Programada</t>
  </si>
  <si>
    <t>Hombres</t>
  </si>
  <si>
    <t>Mujeres</t>
  </si>
  <si>
    <t>1er.Trim.</t>
  </si>
  <si>
    <t>2do.Trim.</t>
  </si>
  <si>
    <t>3er.Trim.</t>
  </si>
  <si>
    <t>4to.Trim.</t>
  </si>
  <si>
    <t>DESCRIPCION DE ACTIVIDADES</t>
  </si>
  <si>
    <t>TIEMPO</t>
  </si>
  <si>
    <t>EN.</t>
  </si>
  <si>
    <t xml:space="preserve">FEB. </t>
  </si>
  <si>
    <t>MAR.</t>
  </si>
  <si>
    <t>ABR.</t>
  </si>
  <si>
    <t>MAY.</t>
  </si>
  <si>
    <t>JUN.</t>
  </si>
  <si>
    <t>JUL.</t>
  </si>
  <si>
    <t>AGOST.</t>
  </si>
  <si>
    <t>SEPT.</t>
  </si>
  <si>
    <t>OCT.</t>
  </si>
  <si>
    <t>NOV.</t>
  </si>
  <si>
    <t>DIC.</t>
  </si>
  <si>
    <t>Metas Programadas 2019</t>
  </si>
  <si>
    <t>CRONOGRAMA DE ACTIVIDADES PROGRAMADAS PARA EL 2019</t>
  </si>
  <si>
    <t xml:space="preserve"> PRESUPUESTO 2019 (RD$)</t>
  </si>
  <si>
    <t xml:space="preserve">Medios de Verificación </t>
  </si>
  <si>
    <t>Limitaciones y Supuestos</t>
  </si>
  <si>
    <t>Actividades</t>
  </si>
  <si>
    <t>Control y erradicación de la peste porcina clásica</t>
  </si>
  <si>
    <t xml:space="preserve">Vacunas aplicadas           </t>
  </si>
  <si>
    <t>Vigilancia en Mataderos</t>
  </si>
  <si>
    <t>Número de bovinos evaluados en la inspeccion ante-mortem</t>
  </si>
  <si>
    <t>Número de porcinos evaluados en la inspeccion ante-mortem</t>
  </si>
  <si>
    <t>Control de la anemia infecciosa equina</t>
  </si>
  <si>
    <t>Animales muestreados</t>
  </si>
  <si>
    <t>Vigilancia de la influenza aviar</t>
  </si>
  <si>
    <t>Granjas bajo vigilancia</t>
  </si>
  <si>
    <t>Control de la enfermedad de Newcastle</t>
  </si>
  <si>
    <t>Control de la tuberculosis bovina</t>
  </si>
  <si>
    <t>Fincas Incorporadas</t>
  </si>
  <si>
    <t>Número de visitas realizadas con fines de diagnóstico de tuberculosis</t>
  </si>
  <si>
    <t>Número de pruebas de tuberculina realizadas</t>
  </si>
  <si>
    <t>Prevención y control de la brucelosis bovina</t>
  </si>
  <si>
    <t>Número de visitas realizadas con fines de diagnóstico de brucelosis</t>
  </si>
  <si>
    <t>Número de sangrías para diagnóstico de brucelosis realizadas</t>
  </si>
  <si>
    <t>Número de visitas realizadas con fines de vacunación contra brucelosis</t>
  </si>
  <si>
    <t>Vigilancia de la Encefalopatía Espongiforme Bovina (EEB)</t>
  </si>
  <si>
    <t>Puntos para el muestreo</t>
  </si>
  <si>
    <t>Fortalecimiento del Sistema Nacional de Trazabilidad Bovina</t>
  </si>
  <si>
    <t>Bovinos trazados</t>
  </si>
  <si>
    <t>Productores Registrados</t>
  </si>
  <si>
    <t>Establecimientos Registrados</t>
  </si>
  <si>
    <t xml:space="preserve">Cantidad de vacunas aplicadas           </t>
  </si>
  <si>
    <t>Bovinos evaluados en la inspeccion ante-mortem</t>
  </si>
  <si>
    <t>Casos de enfermedades controladas</t>
  </si>
  <si>
    <t>Número de enfermedades controladas</t>
  </si>
  <si>
    <t xml:space="preserve">Estrategias de prevención y control de enfermedades animales, incluidas las zoonosis, fortalecidas. </t>
  </si>
  <si>
    <t>Vigilacia y control de enfermedades de las abejas</t>
  </si>
  <si>
    <t>Medicamentos registrados</t>
  </si>
  <si>
    <t>Comercialización de nuevos productos veterinarios autorizada y controlada.</t>
  </si>
  <si>
    <t>Cantidad de medicamentos veterinarios registrados</t>
  </si>
  <si>
    <t>Fiscalización de  establecimientos veterinarios</t>
  </si>
  <si>
    <t xml:space="preserve">Herramientas adecuadas para la operatividad de los establecimientos garantizadas. </t>
  </si>
  <si>
    <t>Número de establecimientos notificados</t>
  </si>
  <si>
    <t>Puntos de cuarentenas fortalecidos</t>
  </si>
  <si>
    <t>Riesgo de introducción de enfermedades y plagas a través de animales, productos y subproductos pecuarios disminuido</t>
  </si>
  <si>
    <t>Cantidad de puntos cuarentenarios fortalecidos</t>
  </si>
  <si>
    <t>Aquisición de Biológicos</t>
  </si>
  <si>
    <t xml:space="preserve">biológicos adquiridos </t>
  </si>
  <si>
    <t>Programas oficiales de prevención, control y erradicación de enfermedades cuentan con los biológicos necesarios para ejecutar sus actividades.</t>
  </si>
  <si>
    <t>Cantidad de biológicos adquiridos*</t>
  </si>
  <si>
    <t>Cantidad de  Biológicos programados para adquirir sobre cantidad de biológicos adquiridos por 100</t>
  </si>
  <si>
    <t>Rehabilitación y equipamiento de laboratorios</t>
  </si>
  <si>
    <t>Laboratorios rehabilitados y equipados</t>
  </si>
  <si>
    <t>Cantidad de laboratorios fortalecidos  y rehabilitados</t>
  </si>
  <si>
    <t xml:space="preserve">Cantidad de laboratorios programados a  fortalecer  y rehabilitar sobre  cantidad de laboratorios fortalecidos  y rehabilitados por 100 </t>
  </si>
  <si>
    <t xml:space="preserve">Adquisición de equipos de diagnósticos y producción </t>
  </si>
  <si>
    <t>Equipos de diagnósticos y producción adquiridos</t>
  </si>
  <si>
    <t>Cantidad de equipos adquiridos</t>
  </si>
  <si>
    <t xml:space="preserve">Cantidad de equipos de diagnósticos y producción programados para adquirir sobre  cantidad de equipos de diagnósticos y producción adquiridos </t>
  </si>
  <si>
    <t>Registro contable, informe técnicos, entrevista a informante clave, visitas, fotos.</t>
  </si>
  <si>
    <t>Renovación de registro de productos veterinarios (alimentos y medicamentos)</t>
  </si>
  <si>
    <t>Total Beneficiarios</t>
  </si>
  <si>
    <t>Subtotal</t>
  </si>
  <si>
    <t>Total</t>
  </si>
  <si>
    <t>Decisión de politicas de sanidad no piorizada</t>
  </si>
  <si>
    <t xml:space="preserve">Existencia en el pais de la cantidad de  Biológicos programados para adquirir. </t>
  </si>
  <si>
    <t>N/A</t>
  </si>
  <si>
    <t>Institución:  Dirección General de Ganadería (DIGEGA) Dirección de Sanidad  Animal</t>
  </si>
  <si>
    <t>Ejes Estratégicos: 1. Fortalecimiento Institucional, 2. Sanidad Animal, 4. Sostenibilidad Ambiental.</t>
  </si>
  <si>
    <t>Mataderos industriales y municipales cumplen con las normas vigentes sobre la producción de carnes y derivados.</t>
  </si>
  <si>
    <t>Cantidad de puntos cuarentenarios programados para fortalecer.</t>
  </si>
  <si>
    <t>Diseminación de la enfermedad de los Equinos bajo control.</t>
  </si>
  <si>
    <t>Interes de los Productores Equinos</t>
  </si>
  <si>
    <t>Aceptación de los involucrados</t>
  </si>
  <si>
    <t>Vigilancia de la influenza aviar y la enfermedad de Newcastle intensificada.</t>
  </si>
  <si>
    <t>Existencia de vacunas en el país</t>
  </si>
  <si>
    <t>Infecciones de brucelosis y tuberculosis controladas en los hatos ganaderos. Diseminación de ambas enfermedades disminuida.</t>
  </si>
  <si>
    <t>Disponiblilidad de los productores</t>
  </si>
  <si>
    <t>Técnicos capacitado en la enfermedad</t>
  </si>
  <si>
    <t>Bovinos identificados con los aretes del sistema nacional de trazabilidad susceptibles de ser rastreados. Sistema de control de tránsito pecuario fortalecido.</t>
  </si>
  <si>
    <t>Existencia de dipositivo en el pais</t>
  </si>
  <si>
    <t>Voluntad de los productores</t>
  </si>
  <si>
    <t xml:space="preserve">Voluntad de los dueño de establecimientos </t>
  </si>
  <si>
    <t>Existencia de equipos en el pais</t>
  </si>
  <si>
    <t>Todo el país</t>
  </si>
  <si>
    <t>Probabilidad de ocurrencia de casos disminuida y diseminación de la enfermedad controlada.</t>
  </si>
  <si>
    <t>Cantidad de medicamentos veterinarios registrados.</t>
  </si>
  <si>
    <t>Cantidad de Medicamentos renovados</t>
  </si>
  <si>
    <t>Control de la Enfermedad de Newcastle</t>
  </si>
  <si>
    <t>Vigilancia de la Influenza Aviar</t>
  </si>
  <si>
    <t>Control de la Tuberculosis Bovina</t>
  </si>
  <si>
    <t>Prevención y Control de la Brucelosis Bovina</t>
  </si>
  <si>
    <t>Control de la Anemia Infecciosa Equina</t>
  </si>
  <si>
    <t>Control y Erradicación de la Peste Porcina Clásica</t>
  </si>
  <si>
    <t>Prevención y Control de  Enfermedades</t>
  </si>
  <si>
    <t>Renovación de Registro de Productos Veterinarios (alimentos y medicamentos)</t>
  </si>
  <si>
    <t>Registros de Productos Veterinarios (alimentos y medicamentos)</t>
  </si>
  <si>
    <t>Mitigación del Riesgo de Introducción de Enfermedades y Plagas</t>
  </si>
  <si>
    <t xml:space="preserve">Adquisición de Equipos de Diagnósticos y Producción </t>
  </si>
  <si>
    <t>Rehabilitación y Equipamiento de Laboratorios</t>
  </si>
  <si>
    <t>Matríz  Recopilación de Informaciones Plan Operativo (POA) 2019</t>
  </si>
  <si>
    <t>N/D</t>
  </si>
  <si>
    <t>Ministerio de Agrícultura</t>
  </si>
  <si>
    <t>Dirección General de Ganadería</t>
  </si>
  <si>
    <t>Año de la Innovación y la Competitividad</t>
  </si>
  <si>
    <t>Existencia de las vacuna en el país</t>
  </si>
  <si>
    <t>Fincas incorporadas</t>
  </si>
  <si>
    <t>Vigilancia de la producción de harinas de carne y hueso en fábricas de alimentos para animales. Vigilancia de la enfermedad en las poblaciones bovinas susceptibles. Atención de casos clínicos compatibles.</t>
  </si>
  <si>
    <r>
      <rPr>
        <b/>
        <sz val="14"/>
        <color theme="1"/>
        <rFont val="Times New Roman"/>
        <family val="1"/>
      </rPr>
      <t>Políticas de Sanidad Animal a ejecutar en el 2019:</t>
    </r>
    <r>
      <rPr>
        <sz val="14"/>
        <color theme="1"/>
        <rFont val="Times New Roman"/>
        <family val="1"/>
      </rPr>
      <t xml:space="preserve"> </t>
    </r>
    <r>
      <rPr>
        <sz val="12"/>
        <color theme="1"/>
        <rFont val="Times New Roman"/>
        <family val="1"/>
      </rPr>
      <t>Las desiciones de políticas de la Dirección General de Ganadería para el año 2019, en materia de sanidad animal están plasmada en el Eje 2 del Plan Estratégico de Desarrollo del Sector Pecuario Dominicano (2013/2023), definida en el Eje 3 de la Estrategia Nacional de Desarrollo (END), en el objetivo 3.5, que define el desarrollo de un sistema de sanidad e inocuidad agroalimentario integrado, moderno y eficiente, con un fuerte componente de capacitación para preservar la salud de los consumidores e incrementar la competitividad.  Además se enmarca en las políticas sustentadas en el Plan Estratégico de la Organización Mundial de la Sanidad Animal (OIE), y  las medidas señaladas pr otras Organizaciones Internacionales, como la Organización de las Naciones Unidad para la Agricultura y la Alimentación (FAO),  El Instituto Interamericano de Cooperación para la Agricultura (IICA),   OIRSA: Organismo Internacional Regional de Sanidad Agropecuaria (OIRSA), Organización Panamericana de la Salud(OPS ) /Organización Mundial de la Salud (OMS), Centro Panamericano de Fiebre Aftosa(PANAFTOSA),  desde el concepto de "Una Sola Salud", en el tema de la resistencia a los antimicrobianos, a fin de  desarrollar acciones conjuntas entre los Servicios Veterinarios oficiales y los servicios de salud pública. Las acciones a ejecutar para dar respuestas a estos liniamientos de politicas son: Control y Erradicación de la Peste Porcina Clásica,  Prevención, Control de la Tuberculosis y Brucelosis Bovina, Obtención del reconocimiento de país con riesgo controlado de Encefalopatía Espongiforme Bovina, (EEB) por parte de la Organización Mundial de la Sanidad Animal (OIE), Control de la enfermedad de Newcastle  y Vigilancia de la Influenza Aviar,  Vigilancia y Control de las Enfermedades de las Abejas,  Control de Tránsito Interno de Animales, Fortalecimiento del Sistema de Trazabilidad Bovina, Vigilancia en Mataderos, Vigilancia y Control en los sistema de cuarentena.</t>
    </r>
    <r>
      <rPr>
        <b/>
        <sz val="12"/>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</si>
</sst>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_);_(* \(#,##0.00\);_(* &quot;-&quot;??_);_(@_)"/>
    <numFmt numFmtId="165" formatCode="_(* #,##0_);_(* \(#,##0\);_(* &quot;-&quot;??_);_(@_)"/>
    <numFmt numFmtId="166" formatCode="_-* #,##0.0_-;\-* #,##0.0_-;_-* &quot;-&quot;??_-;_-@_-"/>
    <numFmt numFmtId="167" formatCode="_-* #,##0_-;\-* #,##0_-;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4"/>
      <color theme="1"/>
      <name val="Times New Roman"/>
      <family val="1"/>
    </font>
    <font>
      <sz val="26"/>
      <color theme="1"/>
      <name val="Calibri"/>
      <family val="2"/>
      <scheme val="minor"/>
    </font>
    <font>
      <sz val="9"/>
      <color theme="1"/>
      <name val="Calibri"/>
      <family val="2"/>
      <scheme val="minor"/>
    </font>
    <font>
      <b/>
      <sz val="12"/>
      <color theme="1"/>
      <name val="Times New Roman"/>
      <family val="1"/>
    </font>
    <font>
      <b/>
      <sz val="11"/>
      <color theme="1"/>
      <name val="Times New Roman"/>
      <family val="1"/>
    </font>
    <font>
      <b/>
      <sz val="14"/>
      <color theme="1"/>
      <name val="Calibri"/>
      <family val="2"/>
      <scheme val="minor"/>
    </font>
    <font>
      <b/>
      <sz val="12"/>
      <color theme="1"/>
      <name val="Calibri"/>
      <family val="2"/>
      <scheme val="minor"/>
    </font>
    <font>
      <b/>
      <sz val="9"/>
      <color theme="1"/>
      <name val="Calibri"/>
      <family val="2"/>
      <scheme val="minor"/>
    </font>
    <font>
      <sz val="12"/>
      <name val="Times New Roman"/>
      <family val="1"/>
    </font>
    <font>
      <b/>
      <sz val="16"/>
      <color theme="1"/>
      <name val="Calibri"/>
      <family val="2"/>
      <scheme val="minor"/>
    </font>
    <font>
      <sz val="12"/>
      <color theme="1"/>
      <name val="Calibri"/>
      <family val="2"/>
      <scheme val="minor"/>
    </font>
    <font>
      <sz val="14"/>
      <color theme="1"/>
      <name val="Times New Roman"/>
      <family val="1"/>
    </font>
    <font>
      <sz val="10"/>
      <color theme="1"/>
      <name val="Times New Roman"/>
      <family val="1"/>
    </font>
  </fonts>
  <fills count="12">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59999389629810485"/>
        <bgColor theme="4" tint="0.59999389629810485"/>
      </patternFill>
    </fill>
    <fill>
      <patternFill patternType="solid">
        <fgColor theme="6" tint="0.59999389629810485"/>
        <bgColor theme="4" tint="0.79998168889431442"/>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6" tint="0.39997558519241921"/>
        <bgColor theme="4" tint="0.79998168889431442"/>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43" fontId="1" fillId="0" borderId="0" applyFont="0" applyFill="0" applyBorder="0" applyAlignment="0" applyProtection="0"/>
  </cellStyleXfs>
  <cellXfs count="139">
    <xf numFmtId="0" fontId="0" fillId="0" borderId="0" xfId="0"/>
    <xf numFmtId="0" fontId="0" fillId="0" borderId="0" xfId="0" applyAlignment="1">
      <alignment vertical="center"/>
    </xf>
    <xf numFmtId="0" fontId="5" fillId="0" borderId="0" xfId="0" applyFont="1"/>
    <xf numFmtId="0" fontId="0" fillId="0" borderId="0" xfId="0" applyAlignment="1">
      <alignment horizontal="right" vertical="center"/>
    </xf>
    <xf numFmtId="0" fontId="2" fillId="2" borderId="2" xfId="0" applyFont="1" applyFill="1" applyBorder="1" applyAlignment="1">
      <alignment horizontal="center"/>
    </xf>
    <xf numFmtId="0" fontId="3" fillId="5" borderId="2" xfId="0" applyFont="1" applyFill="1" applyBorder="1" applyAlignment="1">
      <alignment wrapText="1"/>
    </xf>
    <xf numFmtId="0" fontId="3" fillId="5" borderId="19" xfId="0" applyFont="1" applyFill="1" applyBorder="1" applyAlignment="1">
      <alignment vertical="center" wrapText="1"/>
    </xf>
    <xf numFmtId="0" fontId="6" fillId="5" borderId="2" xfId="0" applyFont="1" applyFill="1" applyBorder="1" applyAlignment="1">
      <alignment vertical="top" wrapText="1"/>
    </xf>
    <xf numFmtId="3" fontId="3" fillId="5" borderId="14"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3" fillId="5" borderId="19"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xf>
    <xf numFmtId="0" fontId="12" fillId="6" borderId="19" xfId="2" applyNumberFormat="1" applyFont="1" applyFill="1" applyBorder="1" applyAlignment="1">
      <alignment vertical="center" wrapText="1"/>
    </xf>
    <xf numFmtId="0" fontId="3" fillId="5" borderId="2" xfId="0" applyFont="1" applyFill="1" applyBorder="1" applyAlignment="1">
      <alignment vertical="center" wrapText="1"/>
    </xf>
    <xf numFmtId="0" fontId="3" fillId="5" borderId="2" xfId="0" applyFont="1" applyFill="1" applyBorder="1" applyAlignment="1">
      <alignment horizontal="center" vertical="center"/>
    </xf>
    <xf numFmtId="0" fontId="3" fillId="7" borderId="19" xfId="2" applyNumberFormat="1" applyFont="1" applyFill="1" applyBorder="1" applyAlignment="1">
      <alignment horizontal="left" vertical="center" wrapText="1"/>
    </xf>
    <xf numFmtId="0" fontId="11" fillId="5" borderId="2" xfId="0" applyFont="1" applyFill="1" applyBorder="1" applyAlignment="1">
      <alignment vertical="top" wrapText="1"/>
    </xf>
    <xf numFmtId="0" fontId="3" fillId="7" borderId="19" xfId="2" applyNumberFormat="1" applyFont="1" applyFill="1" applyBorder="1" applyAlignment="1">
      <alignment horizontal="left" vertical="top" wrapText="1"/>
    </xf>
    <xf numFmtId="0" fontId="3" fillId="7" borderId="19" xfId="2" applyFont="1" applyFill="1" applyBorder="1" applyAlignment="1">
      <alignment horizontal="left" vertical="top" wrapText="1"/>
    </xf>
    <xf numFmtId="0" fontId="3" fillId="5" borderId="14" xfId="0" applyFont="1" applyFill="1" applyBorder="1" applyAlignment="1">
      <alignment horizontal="center" vertical="center" wrapText="1"/>
    </xf>
    <xf numFmtId="0" fontId="12" fillId="6" borderId="2" xfId="2" applyNumberFormat="1" applyFont="1" applyFill="1" applyBorder="1" applyAlignment="1">
      <alignment vertical="center" wrapText="1"/>
    </xf>
    <xf numFmtId="0" fontId="3" fillId="7" borderId="2" xfId="2" applyNumberFormat="1" applyFont="1" applyFill="1" applyBorder="1" applyAlignment="1">
      <alignment horizontal="left" vertical="center" wrapText="1"/>
    </xf>
    <xf numFmtId="0" fontId="3" fillId="7" borderId="2" xfId="2" applyNumberFormat="1" applyFont="1" applyFill="1" applyBorder="1" applyAlignment="1">
      <alignment horizontal="left" vertical="top" wrapText="1"/>
    </xf>
    <xf numFmtId="0" fontId="3" fillId="7" borderId="2" xfId="2" applyFont="1" applyFill="1" applyBorder="1" applyAlignment="1">
      <alignment horizontal="left" vertical="top" wrapText="1"/>
    </xf>
    <xf numFmtId="0" fontId="12" fillId="7" borderId="1" xfId="2" applyNumberFormat="1" applyFont="1" applyFill="1" applyBorder="1" applyAlignment="1">
      <alignment horizontal="center" vertical="center" wrapText="1"/>
    </xf>
    <xf numFmtId="167" fontId="3" fillId="5" borderId="2" xfId="3" applyNumberFormat="1" applyFont="1" applyFill="1" applyBorder="1" applyAlignment="1">
      <alignment horizontal="center" vertical="center"/>
    </xf>
    <xf numFmtId="3" fontId="0" fillId="5" borderId="0" xfId="0" applyNumberFormat="1" applyFill="1" applyAlignment="1">
      <alignment horizontal="center" vertical="center"/>
    </xf>
    <xf numFmtId="0" fontId="0" fillId="5" borderId="2" xfId="0" applyFill="1" applyBorder="1" applyAlignment="1">
      <alignment horizontal="center" vertical="center"/>
    </xf>
    <xf numFmtId="0" fontId="12" fillId="7" borderId="2" xfId="2" applyNumberFormat="1" applyFont="1" applyFill="1" applyBorder="1" applyAlignment="1">
      <alignment horizontal="left" vertical="center" wrapText="1"/>
    </xf>
    <xf numFmtId="3" fontId="0" fillId="0" borderId="0" xfId="0" applyNumberFormat="1"/>
    <xf numFmtId="0" fontId="3" fillId="7" borderId="2" xfId="2" applyNumberFormat="1" applyFont="1" applyFill="1" applyBorder="1" applyAlignment="1">
      <alignment horizontal="center" vertical="center" wrapText="1"/>
    </xf>
    <xf numFmtId="0" fontId="3" fillId="7" borderId="2" xfId="2" applyNumberFormat="1" applyFont="1" applyFill="1" applyBorder="1" applyAlignment="1">
      <alignment horizontal="center" vertical="top" wrapText="1"/>
    </xf>
    <xf numFmtId="0" fontId="12" fillId="7" borderId="2" xfId="2" applyFont="1" applyFill="1" applyBorder="1" applyAlignment="1">
      <alignment horizontal="left" vertical="center" wrapText="1"/>
    </xf>
    <xf numFmtId="0" fontId="3" fillId="5" borderId="2" xfId="0" applyFont="1" applyFill="1" applyBorder="1" applyAlignment="1">
      <alignment horizontal="center" vertical="center" wrapText="1"/>
    </xf>
    <xf numFmtId="0" fontId="12" fillId="0" borderId="2" xfId="2" applyNumberFormat="1" applyFont="1" applyFill="1" applyBorder="1" applyAlignment="1">
      <alignment horizontal="left" vertical="center" wrapText="1"/>
    </xf>
    <xf numFmtId="0" fontId="3" fillId="0" borderId="2" xfId="2" applyNumberFormat="1" applyFont="1" applyFill="1" applyBorder="1" applyAlignment="1">
      <alignment horizontal="left" vertical="center" wrapText="1"/>
    </xf>
    <xf numFmtId="0" fontId="12" fillId="0" borderId="2" xfId="2" applyFont="1" applyFill="1" applyBorder="1" applyAlignment="1">
      <alignment horizontal="left" vertical="center" wrapText="1"/>
    </xf>
    <xf numFmtId="0" fontId="3" fillId="0" borderId="2" xfId="0" applyFont="1" applyFill="1" applyBorder="1" applyAlignment="1">
      <alignment horizontal="left" vertical="center" wrapText="1"/>
    </xf>
    <xf numFmtId="165" fontId="1" fillId="0" borderId="2" xfId="1" applyNumberFormat="1" applyFont="1" applyFill="1" applyBorder="1" applyAlignment="1">
      <alignment horizontal="left" vertical="center"/>
    </xf>
    <xf numFmtId="0" fontId="3" fillId="0" borderId="2" xfId="0" applyFont="1" applyFill="1" applyBorder="1" applyAlignment="1">
      <alignment horizontal="left" wrapText="1"/>
    </xf>
    <xf numFmtId="0" fontId="0" fillId="0" borderId="2" xfId="0" applyFill="1" applyBorder="1" applyAlignment="1">
      <alignment horizontal="left"/>
    </xf>
    <xf numFmtId="0" fontId="0" fillId="5" borderId="2" xfId="0" applyFill="1" applyBorder="1" applyAlignment="1">
      <alignment horizontal="left"/>
    </xf>
    <xf numFmtId="165" fontId="1" fillId="9" borderId="2" xfId="1" applyNumberFormat="1" applyFont="1" applyFill="1" applyBorder="1" applyAlignment="1">
      <alignment horizontal="left" vertical="center"/>
    </xf>
    <xf numFmtId="165" fontId="1" fillId="2" borderId="2" xfId="1" applyNumberFormat="1" applyFont="1" applyFill="1" applyBorder="1" applyAlignment="1">
      <alignment horizontal="left" vertical="center"/>
    </xf>
    <xf numFmtId="0" fontId="12" fillId="5" borderId="2" xfId="2" applyNumberFormat="1" applyFont="1" applyFill="1" applyBorder="1" applyAlignment="1">
      <alignment horizontal="left" vertical="center" wrapText="1"/>
    </xf>
    <xf numFmtId="43" fontId="0" fillId="0" borderId="0" xfId="3" applyFont="1"/>
    <xf numFmtId="43" fontId="0" fillId="0" borderId="0" xfId="0" applyNumberFormat="1"/>
    <xf numFmtId="164" fontId="2" fillId="5" borderId="0" xfId="0" applyNumberFormat="1" applyFont="1" applyFill="1" applyBorder="1"/>
    <xf numFmtId="0" fontId="0" fillId="5" borderId="8" xfId="0" applyFill="1" applyBorder="1" applyAlignment="1">
      <alignment horizontal="left"/>
    </xf>
    <xf numFmtId="43" fontId="0" fillId="5" borderId="8" xfId="3" applyFont="1" applyFill="1" applyBorder="1" applyAlignment="1">
      <alignment horizontal="left"/>
    </xf>
    <xf numFmtId="0" fontId="0" fillId="8" borderId="21" xfId="0" applyFill="1" applyBorder="1"/>
    <xf numFmtId="0" fontId="0" fillId="8" borderId="22" xfId="0" applyFill="1" applyBorder="1"/>
    <xf numFmtId="43" fontId="0" fillId="8" borderId="23" xfId="0" applyNumberFormat="1" applyFill="1" applyBorder="1"/>
    <xf numFmtId="43" fontId="0" fillId="0" borderId="2" xfId="3" applyFont="1" applyFill="1" applyBorder="1" applyAlignment="1">
      <alignment horizontal="left"/>
    </xf>
    <xf numFmtId="43" fontId="0" fillId="0" borderId="2" xfId="3" applyFont="1" applyFill="1" applyBorder="1" applyAlignment="1">
      <alignment horizontal="left" vertical="center"/>
    </xf>
    <xf numFmtId="0" fontId="3" fillId="0" borderId="8" xfId="0" applyFont="1" applyFill="1" applyBorder="1" applyAlignment="1">
      <alignment vertical="center" wrapText="1"/>
    </xf>
    <xf numFmtId="0" fontId="3" fillId="5" borderId="2" xfId="0" applyFont="1" applyFill="1" applyBorder="1" applyAlignment="1">
      <alignment horizontal="center" vertical="top" wrapText="1"/>
    </xf>
    <xf numFmtId="0" fontId="3" fillId="0" borderId="2" xfId="0" applyFont="1" applyFill="1" applyBorder="1" applyAlignment="1">
      <alignment horizontal="left" vertical="center" wrapText="1"/>
    </xf>
    <xf numFmtId="0" fontId="12" fillId="7" borderId="2" xfId="2" applyNumberFormat="1" applyFont="1" applyFill="1" applyBorder="1" applyAlignment="1">
      <alignment horizontal="center" vertical="center" wrapText="1"/>
    </xf>
    <xf numFmtId="0" fontId="6" fillId="5" borderId="2" xfId="0" applyFont="1" applyFill="1" applyBorder="1" applyAlignment="1">
      <alignment vertical="center" wrapText="1"/>
    </xf>
    <xf numFmtId="0" fontId="3" fillId="5" borderId="2" xfId="0" applyFont="1" applyFill="1" applyBorder="1" applyAlignment="1">
      <alignment horizontal="left" vertical="top" wrapText="1"/>
    </xf>
    <xf numFmtId="0" fontId="3" fillId="5" borderId="19"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Font="1" applyAlignment="1"/>
    <xf numFmtId="0" fontId="3" fillId="3" borderId="2" xfId="0" applyFont="1" applyFill="1" applyBorder="1" applyAlignment="1">
      <alignment horizontal="left" vertical="top" wrapText="1"/>
    </xf>
    <xf numFmtId="167" fontId="14" fillId="5" borderId="2" xfId="3" applyNumberFormat="1" applyFont="1" applyFill="1" applyBorder="1" applyAlignment="1">
      <alignment vertical="center"/>
    </xf>
    <xf numFmtId="167" fontId="14" fillId="5" borderId="2" xfId="3" applyNumberFormat="1" applyFont="1" applyFill="1" applyBorder="1" applyAlignment="1">
      <alignment horizontal="center" vertical="center"/>
    </xf>
    <xf numFmtId="3" fontId="14" fillId="5" borderId="2" xfId="0" applyNumberFormat="1" applyFont="1" applyFill="1" applyBorder="1" applyAlignment="1">
      <alignment vertical="center"/>
    </xf>
    <xf numFmtId="0" fontId="14" fillId="5" borderId="2" xfId="0" applyFont="1" applyFill="1" applyBorder="1" applyAlignment="1">
      <alignment vertical="center"/>
    </xf>
    <xf numFmtId="166" fontId="14" fillId="5" borderId="2" xfId="3" applyNumberFormat="1" applyFont="1" applyFill="1" applyBorder="1" applyAlignment="1">
      <alignment vertical="center"/>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43" fontId="14" fillId="5" borderId="2" xfId="3" applyFont="1" applyFill="1" applyBorder="1" applyAlignment="1">
      <alignment vertical="center"/>
    </xf>
    <xf numFmtId="0" fontId="14" fillId="5" borderId="2" xfId="0" applyFont="1" applyFill="1" applyBorder="1" applyAlignment="1">
      <alignment vertical="center" wrapText="1"/>
    </xf>
    <xf numFmtId="3" fontId="3" fillId="5" borderId="2" xfId="0" applyNumberFormat="1" applyFont="1" applyFill="1" applyBorder="1" applyAlignment="1">
      <alignment horizontal="center" vertical="top" wrapText="1"/>
    </xf>
    <xf numFmtId="3" fontId="3" fillId="5" borderId="2" xfId="0" applyNumberFormat="1" applyFont="1" applyFill="1" applyBorder="1" applyAlignment="1">
      <alignment horizontal="center" vertical="top"/>
    </xf>
    <xf numFmtId="0" fontId="3" fillId="5" borderId="2" xfId="0" applyFont="1" applyFill="1" applyBorder="1" applyAlignment="1">
      <alignment vertical="top" wrapText="1"/>
    </xf>
    <xf numFmtId="3" fontId="3" fillId="5" borderId="14" xfId="0" applyNumberFormat="1" applyFont="1" applyFill="1" applyBorder="1" applyAlignment="1">
      <alignment horizontal="center" vertical="top" wrapText="1"/>
    </xf>
    <xf numFmtId="0" fontId="12" fillId="11" borderId="2" xfId="2" applyNumberFormat="1" applyFont="1" applyFill="1" applyBorder="1" applyAlignment="1">
      <alignment horizontal="left" vertical="center" wrapText="1"/>
    </xf>
    <xf numFmtId="0" fontId="3" fillId="11" borderId="2" xfId="2" applyNumberFormat="1" applyFont="1" applyFill="1" applyBorder="1" applyAlignment="1">
      <alignment horizontal="left" vertical="center" wrapText="1"/>
    </xf>
    <xf numFmtId="0" fontId="12" fillId="11" borderId="2" xfId="2" applyFont="1" applyFill="1" applyBorder="1" applyAlignment="1">
      <alignment horizontal="left" vertical="center" wrapText="1"/>
    </xf>
    <xf numFmtId="0" fontId="3" fillId="3" borderId="2" xfId="0" applyFont="1" applyFill="1" applyBorder="1" applyAlignment="1">
      <alignment horizontal="left" vertical="center" wrapText="1"/>
    </xf>
    <xf numFmtId="0" fontId="0" fillId="3" borderId="2" xfId="0" applyFill="1" applyBorder="1" applyAlignment="1">
      <alignment horizontal="left" wrapText="1"/>
    </xf>
    <xf numFmtId="0" fontId="3" fillId="5" borderId="2" xfId="0" applyFont="1" applyFill="1" applyBorder="1" applyAlignment="1">
      <alignment vertical="center"/>
    </xf>
    <xf numFmtId="0" fontId="16" fillId="5" borderId="2" xfId="0" applyFont="1" applyFill="1" applyBorder="1" applyAlignment="1">
      <alignment vertical="center" wrapText="1"/>
    </xf>
    <xf numFmtId="0" fontId="3" fillId="5" borderId="1" xfId="0" applyFont="1" applyFill="1" applyBorder="1" applyAlignment="1">
      <alignment horizontal="left" vertical="top" wrapText="1"/>
    </xf>
    <xf numFmtId="0" fontId="3" fillId="5" borderId="19" xfId="0" applyFont="1" applyFill="1" applyBorder="1" applyAlignment="1">
      <alignment vertical="top" wrapText="1"/>
    </xf>
    <xf numFmtId="0" fontId="0" fillId="5" borderId="2" xfId="0" applyFill="1" applyBorder="1" applyAlignment="1">
      <alignment horizontal="center" vertical="top"/>
    </xf>
    <xf numFmtId="0" fontId="0" fillId="3" borderId="2" xfId="0" applyFill="1" applyBorder="1" applyAlignment="1">
      <alignment horizontal="left" vertical="top" wrapText="1"/>
    </xf>
    <xf numFmtId="0" fontId="14" fillId="5"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5" borderId="20"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10" borderId="6" xfId="0" applyFont="1" applyFill="1" applyBorder="1" applyAlignment="1">
      <alignment horizontal="center" vertical="top" wrapText="1"/>
    </xf>
    <xf numFmtId="0" fontId="4" fillId="10" borderId="0" xfId="0" applyFont="1" applyFill="1" applyBorder="1" applyAlignment="1">
      <alignment horizontal="center" vertical="top" wrapText="1"/>
    </xf>
    <xf numFmtId="0" fontId="4" fillId="10" borderId="7" xfId="0" applyFont="1" applyFill="1" applyBorder="1" applyAlignment="1">
      <alignment horizontal="center" vertical="top" wrapText="1"/>
    </xf>
    <xf numFmtId="0" fontId="7" fillId="3" borderId="14" xfId="0" applyFont="1" applyFill="1" applyBorder="1" applyAlignment="1">
      <alignment horizontal="center" vertical="center" wrapText="1"/>
    </xf>
    <xf numFmtId="0" fontId="4" fillId="3" borderId="2" xfId="0" applyFont="1" applyFill="1" applyBorder="1" applyAlignment="1">
      <alignment horizontal="center" vertical="top" wrapText="1"/>
    </xf>
    <xf numFmtId="0" fontId="4"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 xfId="0" applyFont="1" applyFill="1" applyBorder="1" applyAlignment="1">
      <alignment horizontal="center" vertical="center"/>
    </xf>
    <xf numFmtId="0" fontId="7" fillId="3" borderId="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0" xfId="0" applyFont="1" applyBorder="1" applyAlignment="1">
      <alignment vertical="center" wrapText="1"/>
    </xf>
    <xf numFmtId="0" fontId="7" fillId="0" borderId="7" xfId="0" applyFont="1" applyBorder="1" applyAlignment="1">
      <alignment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9" fillId="0" borderId="0" xfId="0" applyFont="1" applyAlignment="1">
      <alignment horizontal="center"/>
    </xf>
    <xf numFmtId="0" fontId="13" fillId="0" borderId="0" xfId="0" applyFont="1" applyAlignment="1">
      <alignment horizont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3" fillId="0" borderId="2" xfId="0" applyFont="1" applyFill="1" applyBorder="1" applyAlignment="1">
      <alignment horizontal="left" vertical="center" wrapText="1"/>
    </xf>
    <xf numFmtId="0" fontId="10" fillId="3" borderId="13" xfId="0" applyFont="1" applyFill="1" applyBorder="1" applyAlignment="1">
      <alignment horizontal="center" wrapText="1"/>
    </xf>
    <xf numFmtId="0" fontId="10" fillId="0" borderId="9" xfId="0" applyFont="1" applyBorder="1" applyAlignment="1">
      <alignment horizontal="center"/>
    </xf>
    <xf numFmtId="0" fontId="2" fillId="0" borderId="0" xfId="0" applyFont="1" applyAlignment="1">
      <alignment horizontal="center"/>
    </xf>
    <xf numFmtId="0" fontId="9" fillId="0" borderId="0" xfId="0" applyFont="1" applyBorder="1" applyAlignment="1">
      <alignment horizontal="center"/>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9" fillId="4" borderId="12" xfId="0" applyFont="1" applyFill="1" applyBorder="1" applyAlignment="1">
      <alignment horizontal="center"/>
    </xf>
    <xf numFmtId="0" fontId="0" fillId="0" borderId="0" xfId="0" applyAlignment="1">
      <alignment horizontal="center" wrapText="1"/>
    </xf>
  </cellXfs>
  <cellStyles count="4">
    <cellStyle name="Millares" xfId="3" builtinId="3"/>
    <cellStyle name="Millares 2"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652780</xdr:colOff>
      <xdr:row>0</xdr:row>
      <xdr:rowOff>38100</xdr:rowOff>
    </xdr:from>
    <xdr:to>
      <xdr:col>8</xdr:col>
      <xdr:colOff>860425</xdr:colOff>
      <xdr:row>0</xdr:row>
      <xdr:rowOff>915670</xdr:rowOff>
    </xdr:to>
    <xdr:pic>
      <xdr:nvPicPr>
        <xdr:cNvPr id="2" name="Imagen 1" descr="Escudo de República Dominican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5505" y="38100"/>
          <a:ext cx="941070" cy="877570"/>
        </a:xfrm>
        <a:prstGeom prst="rect">
          <a:avLst/>
        </a:prstGeom>
        <a:noFill/>
        <a:ln>
          <a:noFill/>
        </a:ln>
      </xdr:spPr>
    </xdr:pic>
    <xdr:clientData/>
  </xdr:twoCellAnchor>
  <xdr:twoCellAnchor editAs="oneCell">
    <xdr:from>
      <xdr:col>10</xdr:col>
      <xdr:colOff>152400</xdr:colOff>
      <xdr:row>0</xdr:row>
      <xdr:rowOff>269875</xdr:rowOff>
    </xdr:from>
    <xdr:to>
      <xdr:col>11</xdr:col>
      <xdr:colOff>498475</xdr:colOff>
      <xdr:row>0</xdr:row>
      <xdr:rowOff>911225</xdr:rowOff>
    </xdr:to>
    <xdr:pic>
      <xdr:nvPicPr>
        <xdr:cNvPr id="3" name="Imagen 2" descr="C:\Users\carmen lidia\Desktop\rosayddel\logo digega.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82125" y="269875"/>
          <a:ext cx="1108075" cy="641350"/>
        </a:xfrm>
        <a:prstGeom prst="rect">
          <a:avLst/>
        </a:prstGeom>
        <a:noFill/>
        <a:ln>
          <a:noFill/>
        </a:ln>
      </xdr:spPr>
    </xdr:pic>
    <xdr:clientData/>
  </xdr:twoCellAnchor>
  <xdr:twoCellAnchor editAs="oneCell">
    <xdr:from>
      <xdr:col>5</xdr:col>
      <xdr:colOff>9525</xdr:colOff>
      <xdr:row>0</xdr:row>
      <xdr:rowOff>95250</xdr:rowOff>
    </xdr:from>
    <xdr:to>
      <xdr:col>6</xdr:col>
      <xdr:colOff>177800</xdr:colOff>
      <xdr:row>1</xdr:row>
      <xdr:rowOff>1270</xdr:rowOff>
    </xdr:to>
    <xdr:pic>
      <xdr:nvPicPr>
        <xdr:cNvPr id="4" name="Imagen 3" descr="C:\Users\Relaciones Publicas\Desktop\rosayddel\6 logos\logo-agricultura.png"/>
        <xdr:cNvPicPr/>
      </xdr:nvPicPr>
      <xdr:blipFill>
        <a:blip xmlns:r="http://schemas.openxmlformats.org/officeDocument/2006/relationships" r:embed="rId3" cstate="print"/>
        <a:srcRect/>
        <a:stretch>
          <a:fillRect/>
        </a:stretch>
      </xdr:blipFill>
      <xdr:spPr bwMode="auto">
        <a:xfrm>
          <a:off x="5086350" y="95250"/>
          <a:ext cx="968375" cy="98234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16</xdr:row>
      <xdr:rowOff>0</xdr:rowOff>
    </xdr:from>
    <xdr:to>
      <xdr:col>0</xdr:col>
      <xdr:colOff>742950</xdr:colOff>
      <xdr:row>16</xdr:row>
      <xdr:rowOff>381000</xdr:rowOff>
    </xdr:to>
    <xdr:sp macro="" textlink="">
      <xdr:nvSpPr>
        <xdr:cNvPr id="91601" name="Text Box 1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02" name="Text Box 1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03" name="Text Box 1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04" name="Text Box 1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05" name="Text Box 1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06" name="Text Box 2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07" name="Text Box 2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08" name="Text Box 2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09" name="Text Box 2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10" name="Text Box 2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11" name="Text Box 2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12" name="Text Box 2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13" name="Text Box 2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14" name="Text Box 2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15" name="Text Box 2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16" name="Text Box 3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17" name="Text Box 31"/>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18" name="Text Box 32"/>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19" name="Text Box 3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20" name="Text Box 3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21" name="Text Box 3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22" name="Text Box 3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23" name="Text Box 3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24" name="Text Box 3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25" name="Text Box 5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26" name="Text Box 5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27" name="Text Box 5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28" name="Text Box 5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629" name="Text Box 55"/>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630" name="Text Box 56"/>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31" name="Text Box 5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32" name="Text Box 5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33" name="Text Box 5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34" name="Text Box 6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635" name="Text Box 61"/>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636" name="Text Box 62"/>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37" name="Text Box 6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38" name="Text Box 6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39" name="Text Box 6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40" name="Text Box 6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641" name="Text Box 69"/>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642" name="Text Box 70"/>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43" name="Text Box 7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44" name="Text Box 7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645" name="Text Box 7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646" name="Text Box 7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647" name="Text Box 75"/>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648" name="Text Box 76"/>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49" name="Text Box 8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50" name="Text Box 8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51" name="Text Box 8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52" name="Text Box 8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53" name="Text Box 8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54" name="Text Box 8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55" name="Text Box 8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56" name="Text Box 9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57" name="Text Box 9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58" name="Text Box 9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59" name="Text Box 9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60" name="Text Box 9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61" name="Text Box 9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62" name="Text Box 9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63" name="Text Box 9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64" name="Text Box 9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65" name="Text Box 9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66" name="Text Box 10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67" name="Text Box 10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68" name="Text Box 10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669" name="Text Box 10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670" name="Text Box 10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671" name="Text Box 10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672" name="Text Box 10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3" name="Text Box 11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4" name="Text Box 12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5" name="Text Box 12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6" name="Text Box 12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7" name="Text Box 12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8" name="Text Box 12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79" name="Text Box 12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0" name="Text Box 12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1" name="Text Box 12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2" name="Text Box 12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3" name="Text Box 12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4" name="Text Box 13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5" name="Text Box 13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6" name="Text Box 13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7" name="Text Box 13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8" name="Text Box 13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89" name="Text Box 13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0" name="Text Box 13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1" name="Text Box 13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2" name="Text Box 14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3" name="Text Box 14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4" name="Text Box 14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5" name="Text Box 14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6" name="Text Box 14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7" name="Text Box 14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8" name="Text Box 14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699" name="Text Box 14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0" name="Text Box 15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1" name="Text Box 15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2" name="Text Box 15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3" name="Text Box 15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4" name="Text Box 15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5" name="Text Box 15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6" name="Text Box 15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7" name="Text Box 15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8" name="Text Box 15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09" name="Text Box 16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0" name="Text Box 16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1" name="Text Box 16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2" name="Text Box 16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3" name="Text Box 16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4" name="Text Box 16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5" name="Text Box 16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6" name="Text Box 16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7" name="Text Box 16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8" name="Text Box 17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19" name="Text Box 17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20" name="Text Box 17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21" name="Text Box 20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22" name="Text Box 20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23" name="Text Box 20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24" name="Text Box 20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25" name="Text Box 20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26" name="Text Box 20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27" name="Text Box 20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28" name="Text Box 21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29" name="Text Box 21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30" name="Text Box 21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31" name="Text Box 21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32" name="Text Box 21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33" name="Text Box 21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34" name="Text Box 21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35" name="Text Box 21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36" name="Text Box 21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37" name="Text Box 21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38" name="Text Box 22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39" name="Text Box 22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40" name="Text Box 22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41" name="Text Box 22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42" name="Text Box 22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43" name="Text Box 22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44" name="Text Box 22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45" name="Text Box 23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46" name="Text Box 24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47" name="Text Box 24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48" name="Text Box 24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749" name="Text Box 243"/>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750" name="Text Box 244"/>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51" name="Text Box 24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52" name="Text Box 24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53" name="Text Box 24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54" name="Text Box 24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755" name="Text Box 249"/>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756" name="Text Box 250"/>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57" name="Text Box 25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58" name="Text Box 25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59" name="Text Box 25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60" name="Text Box 25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761" name="Text Box 257"/>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762" name="Text Box 258"/>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63" name="Text Box 25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64" name="Text Box 26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1765" name="Text Box 26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1766" name="Text Box 26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1767" name="Text Box 263"/>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1768" name="Text Box 264"/>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69" name="Text Box 27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70" name="Text Box 27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71" name="Text Box 27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72" name="Text Box 27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73" name="Text Box 27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74" name="Text Box 27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75" name="Text Box 27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76" name="Text Box 27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77" name="Text Box 27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78" name="Text Box 28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79" name="Text Box 281"/>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80" name="Text Box 282"/>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81" name="Text Box 28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82" name="Text Box 28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83" name="Text Box 28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84" name="Text Box 28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85" name="Text Box 28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86" name="Text Box 28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87" name="Text Box 28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88" name="Text Box 29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1789" name="Text Box 29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1790" name="Text Box 29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1791" name="Text Box 29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1792" name="Text Box 29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3" name="Text Box 30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4" name="Text Box 30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5" name="Text Box 30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6" name="Text Box 31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7" name="Text Box 31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8" name="Text Box 31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799" name="Text Box 31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0" name="Text Box 31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1" name="Text Box 31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2" name="Text Box 31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3" name="Text Box 31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4" name="Text Box 31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5" name="Text Box 32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6" name="Text Box 32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7" name="Text Box 32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8" name="Text Box 32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09" name="Text Box 32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0" name="Text Box 32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1" name="Text Box 32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2" name="Text Box 32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3" name="Text Box 32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4" name="Text Box 33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5" name="Text Box 33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6" name="Text Box 33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7" name="Text Box 33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8" name="Text Box 33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19" name="Text Box 33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0" name="Text Box 33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1" name="Text Box 33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2" name="Text Box 34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3" name="Text Box 34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4" name="Text Box 34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5" name="Text Box 34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6" name="Text Box 34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7" name="Text Box 34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8" name="Text Box 34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29" name="Text Box 34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0" name="Text Box 35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1" name="Text Box 35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2" name="Text Box 35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3" name="Text Box 35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4" name="Text Box 35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5" name="Text Box 35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6" name="Text Box 35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7" name="Text Box 35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8" name="Text Box 35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39" name="Text Box 35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1840" name="Text Box 36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1" name="Text Box 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2" name="Text Box 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3" name="Text Box 5"/>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4" name="Text Box 6"/>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5" name="Text Box 7"/>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6" name="Text Box 8"/>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7" name="Text Box 9"/>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8" name="Text Box 10"/>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49" name="Text Box 1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50" name="Text Box 1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51" name="Text Box 1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852" name="Text Box 1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53" name="Text Box 1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54" name="Text Box 1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55" name="Text Box 1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56" name="Text Box 1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857" name="Text Box 1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858" name="Text Box 2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59" name="Text Box 2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60" name="Text Box 2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61" name="Text Box 2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62" name="Text Box 2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863" name="Text Box 2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864" name="Text Box 2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65" name="Text Box 2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66" name="Text Box 2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67" name="Text Box 2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68" name="Text Box 3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869" name="Text Box 31"/>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870" name="Text Box 32"/>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71" name="Text Box 3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72" name="Text Box 3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873" name="Text Box 3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874" name="Text Box 3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875" name="Text Box 3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876" name="Text Box 3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77" name="Text Box 5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78" name="Text Box 5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79" name="Text Box 5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80" name="Text Box 5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1881" name="Text Box 55"/>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1882" name="Text Box 56"/>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83" name="Text Box 5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84" name="Text Box 5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85" name="Text Box 5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86" name="Text Box 6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1887" name="Text Box 61"/>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1888" name="Text Box 62"/>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89" name="Text Box 6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90" name="Text Box 6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91" name="Text Box 6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92" name="Text Box 6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1893" name="Text Box 69"/>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1894" name="Text Box 70"/>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95" name="Text Box 7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96" name="Text Box 7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1897" name="Text Box 7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1898" name="Text Box 7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1899" name="Text Box 75"/>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1900" name="Text Box 76"/>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01" name="Text Box 8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02" name="Text Box 8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03" name="Text Box 8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04" name="Text Box 8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05" name="Text Box 8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06" name="Text Box 8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07" name="Text Box 8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08" name="Text Box 9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09" name="Text Box 9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10" name="Text Box 9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11" name="Text Box 9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12" name="Text Box 9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13" name="Text Box 9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14" name="Text Box 9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15" name="Text Box 9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16" name="Text Box 9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17" name="Text Box 9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18" name="Text Box 10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19" name="Text Box 10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20" name="Text Box 10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21" name="Text Box 10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22" name="Text Box 10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23" name="Text Box 10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24" name="Text Box 10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25" name="Text Box 11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26" name="Text Box 12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27" name="Text Box 12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28" name="Text Box 12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29" name="Text Box 12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0" name="Text Box 12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1" name="Text Box 12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2" name="Text Box 12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3" name="Text Box 12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4" name="Text Box 12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5" name="Text Box 12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6" name="Text Box 13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7" name="Text Box 13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8" name="Text Box 13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39" name="Text Box 13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0" name="Text Box 13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1" name="Text Box 13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2" name="Text Box 13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3" name="Text Box 13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4" name="Text Box 14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5" name="Text Box 14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6" name="Text Box 14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7" name="Text Box 14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8" name="Text Box 14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49" name="Text Box 14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0" name="Text Box 14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1" name="Text Box 14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2" name="Text Box 15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3" name="Text Box 15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4" name="Text Box 15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5" name="Text Box 15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6" name="Text Box 15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7" name="Text Box 15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8" name="Text Box 15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59" name="Text Box 15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0" name="Text Box 15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1" name="Text Box 16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2" name="Text Box 16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3" name="Text Box 16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4" name="Text Box 16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5" name="Text Box 16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6" name="Text Box 16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7" name="Text Box 16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8" name="Text Box 16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69" name="Text Box 16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70" name="Text Box 17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71" name="Text Box 17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1972" name="Text Box 17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3" name="Text Box 19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4" name="Text Box 19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5" name="Text Box 19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6" name="Text Box 19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7" name="Text Box 195"/>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8" name="Text Box 196"/>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79" name="Text Box 197"/>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80" name="Text Box 198"/>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81" name="Text Box 199"/>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82" name="Text Box 200"/>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83" name="Text Box 20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1984" name="Text Box 20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85" name="Text Box 20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86" name="Text Box 20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87" name="Text Box 20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88" name="Text Box 20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89" name="Text Box 20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90" name="Text Box 20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91" name="Text Box 20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92" name="Text Box 21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93" name="Text Box 21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94" name="Text Box 21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1995" name="Text Box 21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1996" name="Text Box 21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97" name="Text Box 21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1998" name="Text Box 21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1999" name="Text Box 21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00" name="Text Box 21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01" name="Text Box 21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02" name="Text Box 22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03" name="Text Box 22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04" name="Text Box 22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05" name="Text Box 22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06" name="Text Box 22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07" name="Text Box 22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08" name="Text Box 22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09" name="Text Box 23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10" name="Text Box 24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11" name="Text Box 24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12" name="Text Box 24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013" name="Text Box 243"/>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014" name="Text Box 244"/>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15" name="Text Box 24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16" name="Text Box 24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17" name="Text Box 24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18" name="Text Box 24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019" name="Text Box 249"/>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020" name="Text Box 250"/>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21" name="Text Box 25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22" name="Text Box 25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23" name="Text Box 25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24" name="Text Box 25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025" name="Text Box 257"/>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026" name="Text Box 258"/>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27" name="Text Box 25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28" name="Text Box 26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029" name="Text Box 26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030" name="Text Box 26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031" name="Text Box 263"/>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032" name="Text Box 264"/>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33" name="Text Box 27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34" name="Text Box 27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35" name="Text Box 27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36" name="Text Box 27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37" name="Text Box 27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38" name="Text Box 27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39" name="Text Box 27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40" name="Text Box 27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41" name="Text Box 27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42" name="Text Box 28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43" name="Text Box 281"/>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44" name="Text Box 282"/>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45" name="Text Box 28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46" name="Text Box 28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47" name="Text Box 28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48" name="Text Box 28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49" name="Text Box 28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50" name="Text Box 28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051" name="Text Box 28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052" name="Text Box 29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053" name="Text Box 29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054" name="Text Box 29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55" name="Text Box 30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56" name="Text Box 30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57" name="Text Box 30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58" name="Text Box 31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59" name="Text Box 31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0" name="Text Box 31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1" name="Text Box 31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2" name="Text Box 31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3" name="Text Box 31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4" name="Text Box 31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5" name="Text Box 31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6" name="Text Box 31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7" name="Text Box 32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8" name="Text Box 32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69" name="Text Box 32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0" name="Text Box 32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1" name="Text Box 32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2" name="Text Box 32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3" name="Text Box 32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4" name="Text Box 32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5" name="Text Box 32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6" name="Text Box 33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7" name="Text Box 33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8" name="Text Box 33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79" name="Text Box 33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0" name="Text Box 33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1" name="Text Box 33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2" name="Text Box 33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3" name="Text Box 33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4" name="Text Box 34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5" name="Text Box 34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6" name="Text Box 34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7" name="Text Box 34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8" name="Text Box 34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89" name="Text Box 34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0" name="Text Box 34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1" name="Text Box 34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2" name="Text Box 35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3" name="Text Box 35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4" name="Text Box 35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5" name="Text Box 35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6" name="Text Box 35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7" name="Text Box 35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8" name="Text Box 35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099" name="Text Box 35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100" name="Text Box 35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101" name="Text Box 35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102" name="Text Box 36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03" name="Text Box 1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04" name="Text Box 1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05" name="Text Box 1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06" name="Text Box 1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07" name="Text Box 1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08" name="Text Box 2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09" name="Text Box 2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10" name="Text Box 2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11" name="Text Box 2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12" name="Text Box 2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13" name="Text Box 2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14" name="Text Box 2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15" name="Text Box 2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16" name="Text Box 2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17" name="Text Box 2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18" name="Text Box 3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19" name="Text Box 31"/>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20" name="Text Box 32"/>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21" name="Text Box 3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22" name="Text Box 3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23" name="Text Box 3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24" name="Text Box 3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25" name="Text Box 3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26" name="Text Box 3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27" name="Text Box 5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28" name="Text Box 5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29" name="Text Box 5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30" name="Text Box 5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131" name="Text Box 55"/>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132" name="Text Box 56"/>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33" name="Text Box 5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34" name="Text Box 5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35" name="Text Box 5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36" name="Text Box 6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137" name="Text Box 61"/>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138" name="Text Box 62"/>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39" name="Text Box 6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40" name="Text Box 6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41" name="Text Box 6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42" name="Text Box 6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143" name="Text Box 69"/>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144" name="Text Box 70"/>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45" name="Text Box 7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46" name="Text Box 7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147" name="Text Box 7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148" name="Text Box 7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149" name="Text Box 75"/>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150" name="Text Box 76"/>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51" name="Text Box 8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52" name="Text Box 8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53" name="Text Box 8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54" name="Text Box 8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55" name="Text Box 8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56" name="Text Box 8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57" name="Text Box 8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58" name="Text Box 9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59" name="Text Box 9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60" name="Text Box 9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61" name="Text Box 9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62" name="Text Box 9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63" name="Text Box 9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64" name="Text Box 9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65" name="Text Box 9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66" name="Text Box 9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67" name="Text Box 9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68" name="Text Box 10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69" name="Text Box 10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70" name="Text Box 10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171" name="Text Box 10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172" name="Text Box 10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173" name="Text Box 10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174" name="Text Box 10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75" name="Text Box 11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76" name="Text Box 12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77" name="Text Box 12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78" name="Text Box 12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79" name="Text Box 12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0" name="Text Box 12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1" name="Text Box 12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2" name="Text Box 12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3" name="Text Box 12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4" name="Text Box 12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5" name="Text Box 12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6" name="Text Box 13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7" name="Text Box 13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8" name="Text Box 13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89" name="Text Box 13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0" name="Text Box 13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1" name="Text Box 13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2" name="Text Box 13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3" name="Text Box 13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4" name="Text Box 14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5" name="Text Box 14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6" name="Text Box 14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7" name="Text Box 14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8" name="Text Box 14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199" name="Text Box 14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0" name="Text Box 14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1" name="Text Box 14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2" name="Text Box 15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3" name="Text Box 15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4" name="Text Box 15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5" name="Text Box 15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6" name="Text Box 15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7" name="Text Box 15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8" name="Text Box 15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09" name="Text Box 15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0" name="Text Box 15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1" name="Text Box 16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2" name="Text Box 16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3" name="Text Box 16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4" name="Text Box 16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5" name="Text Box 16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6" name="Text Box 16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7" name="Text Box 16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8" name="Text Box 16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19" name="Text Box 16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20" name="Text Box 17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21" name="Text Box 17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22" name="Text Box 17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23" name="Text Box 20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24" name="Text Box 20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25" name="Text Box 20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26" name="Text Box 20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27" name="Text Box 20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28" name="Text Box 20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29" name="Text Box 20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30" name="Text Box 21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31" name="Text Box 21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32" name="Text Box 21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33" name="Text Box 21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34" name="Text Box 21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35" name="Text Box 21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36" name="Text Box 21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37" name="Text Box 21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38" name="Text Box 21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39" name="Text Box 219"/>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40" name="Text Box 220"/>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41" name="Text Box 22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42" name="Text Box 22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43" name="Text Box 22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44" name="Text Box 22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45" name="Text Box 22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46" name="Text Box 22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47" name="Text Box 23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48" name="Text Box 24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49" name="Text Box 24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50" name="Text Box 24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251" name="Text Box 243"/>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252" name="Text Box 244"/>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53" name="Text Box 24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54" name="Text Box 24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55" name="Text Box 247"/>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56" name="Text Box 248"/>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257" name="Text Box 249"/>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258" name="Text Box 250"/>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59" name="Text Box 253"/>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60" name="Text Box 254"/>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61" name="Text Box 255"/>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62" name="Text Box 256"/>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263" name="Text Box 257"/>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264" name="Text Box 258"/>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65" name="Text Box 259"/>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66" name="Text Box 260"/>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333375</xdr:rowOff>
    </xdr:to>
    <xdr:sp macro="" textlink="">
      <xdr:nvSpPr>
        <xdr:cNvPr id="92267" name="Text Box 261"/>
        <xdr:cNvSpPr txBox="1">
          <a:spLocks noChangeArrowheads="1"/>
        </xdr:cNvSpPr>
      </xdr:nvSpPr>
      <xdr:spPr bwMode="auto">
        <a:xfrm>
          <a:off x="666750" y="4724400"/>
          <a:ext cx="76200" cy="3333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333375</xdr:rowOff>
    </xdr:to>
    <xdr:sp macro="" textlink="">
      <xdr:nvSpPr>
        <xdr:cNvPr id="92268" name="Text Box 262"/>
        <xdr:cNvSpPr txBox="1">
          <a:spLocks noChangeArrowheads="1"/>
        </xdr:cNvSpPr>
      </xdr:nvSpPr>
      <xdr:spPr bwMode="auto">
        <a:xfrm>
          <a:off x="638175" y="4724400"/>
          <a:ext cx="76200" cy="3333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333375</xdr:rowOff>
    </xdr:to>
    <xdr:sp macro="" textlink="">
      <xdr:nvSpPr>
        <xdr:cNvPr id="92269" name="Text Box 263"/>
        <xdr:cNvSpPr txBox="1">
          <a:spLocks noChangeArrowheads="1"/>
        </xdr:cNvSpPr>
      </xdr:nvSpPr>
      <xdr:spPr bwMode="auto">
        <a:xfrm>
          <a:off x="504825" y="4724400"/>
          <a:ext cx="76200" cy="3333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333375</xdr:rowOff>
    </xdr:to>
    <xdr:sp macro="" textlink="">
      <xdr:nvSpPr>
        <xdr:cNvPr id="92270" name="Text Box 264"/>
        <xdr:cNvSpPr txBox="1">
          <a:spLocks noChangeArrowheads="1"/>
        </xdr:cNvSpPr>
      </xdr:nvSpPr>
      <xdr:spPr bwMode="auto">
        <a:xfrm>
          <a:off x="552450" y="4724400"/>
          <a:ext cx="76200" cy="3333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71" name="Text Box 27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72" name="Text Box 27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73" name="Text Box 27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74" name="Text Box 27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75" name="Text Box 275"/>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76" name="Text Box 276"/>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77" name="Text Box 277"/>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78" name="Text Box 278"/>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79" name="Text Box 27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80" name="Text Box 28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81" name="Text Box 281"/>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82" name="Text Box 282"/>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83" name="Text Box 283"/>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84" name="Text Box 284"/>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85" name="Text Box 285"/>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86" name="Text Box 286"/>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87" name="Text Box 287"/>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88" name="Text Box 288"/>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89" name="Text Box 289"/>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90" name="Text Box 290"/>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381000</xdr:rowOff>
    </xdr:to>
    <xdr:sp macro="" textlink="">
      <xdr:nvSpPr>
        <xdr:cNvPr id="92291" name="Text Box 291"/>
        <xdr:cNvSpPr txBox="1">
          <a:spLocks noChangeArrowheads="1"/>
        </xdr:cNvSpPr>
      </xdr:nvSpPr>
      <xdr:spPr bwMode="auto">
        <a:xfrm>
          <a:off x="666750" y="4724400"/>
          <a:ext cx="76200" cy="3810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381000</xdr:rowOff>
    </xdr:to>
    <xdr:sp macro="" textlink="">
      <xdr:nvSpPr>
        <xdr:cNvPr id="92292" name="Text Box 292"/>
        <xdr:cNvSpPr txBox="1">
          <a:spLocks noChangeArrowheads="1"/>
        </xdr:cNvSpPr>
      </xdr:nvSpPr>
      <xdr:spPr bwMode="auto">
        <a:xfrm>
          <a:off x="638175" y="4724400"/>
          <a:ext cx="76200" cy="3810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381000</xdr:rowOff>
    </xdr:to>
    <xdr:sp macro="" textlink="">
      <xdr:nvSpPr>
        <xdr:cNvPr id="92293" name="Text Box 293"/>
        <xdr:cNvSpPr txBox="1">
          <a:spLocks noChangeArrowheads="1"/>
        </xdr:cNvSpPr>
      </xdr:nvSpPr>
      <xdr:spPr bwMode="auto">
        <a:xfrm>
          <a:off x="504825" y="4724400"/>
          <a:ext cx="76200" cy="3810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381000</xdr:rowOff>
    </xdr:to>
    <xdr:sp macro="" textlink="">
      <xdr:nvSpPr>
        <xdr:cNvPr id="92294" name="Text Box 294"/>
        <xdr:cNvSpPr txBox="1">
          <a:spLocks noChangeArrowheads="1"/>
        </xdr:cNvSpPr>
      </xdr:nvSpPr>
      <xdr:spPr bwMode="auto">
        <a:xfrm>
          <a:off x="5524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95" name="Text Box 30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96" name="Text Box 30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97" name="Text Box 30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98" name="Text Box 31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299" name="Text Box 31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0" name="Text Box 31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1" name="Text Box 31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2" name="Text Box 31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3" name="Text Box 31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4" name="Text Box 31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5" name="Text Box 31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6" name="Text Box 31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7" name="Text Box 32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8" name="Text Box 32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09" name="Text Box 32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0" name="Text Box 32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1" name="Text Box 32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2" name="Text Box 32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3" name="Text Box 32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4" name="Text Box 32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5" name="Text Box 32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6" name="Text Box 33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7" name="Text Box 33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8" name="Text Box 33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19" name="Text Box 33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0" name="Text Box 33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1" name="Text Box 33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2" name="Text Box 33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3" name="Text Box 33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4" name="Text Box 34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5" name="Text Box 34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6" name="Text Box 34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7" name="Text Box 34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8" name="Text Box 34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29" name="Text Box 34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0" name="Text Box 34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1" name="Text Box 34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2" name="Text Box 35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3" name="Text Box 351"/>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4" name="Text Box 352"/>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5" name="Text Box 353"/>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6" name="Text Box 354"/>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7" name="Text Box 355"/>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8" name="Text Box 356"/>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39" name="Text Box 357"/>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40" name="Text Box 358"/>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41" name="Text Box 359"/>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381000</xdr:rowOff>
    </xdr:to>
    <xdr:sp macro="" textlink="">
      <xdr:nvSpPr>
        <xdr:cNvPr id="92342" name="Text Box 360"/>
        <xdr:cNvSpPr txBox="1">
          <a:spLocks noChangeArrowheads="1"/>
        </xdr:cNvSpPr>
      </xdr:nvSpPr>
      <xdr:spPr bwMode="auto">
        <a:xfrm>
          <a:off x="2609850" y="4724400"/>
          <a:ext cx="76200" cy="3810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3" name="Text Box 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4" name="Text Box 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5" name="Text Box 5"/>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6" name="Text Box 6"/>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7" name="Text Box 7"/>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8" name="Text Box 8"/>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49" name="Text Box 9"/>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50" name="Text Box 10"/>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51" name="Text Box 1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52" name="Text Box 1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53" name="Text Box 1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354" name="Text Box 1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55" name="Text Box 1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56" name="Text Box 1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57" name="Text Box 1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58" name="Text Box 1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359" name="Text Box 1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360" name="Text Box 2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61" name="Text Box 2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62" name="Text Box 2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63" name="Text Box 2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64" name="Text Box 2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365" name="Text Box 2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366" name="Text Box 2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67" name="Text Box 2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68" name="Text Box 2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69" name="Text Box 2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70" name="Text Box 3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371" name="Text Box 31"/>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372" name="Text Box 32"/>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73" name="Text Box 3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74" name="Text Box 3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375" name="Text Box 3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376" name="Text Box 3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377" name="Text Box 3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378" name="Text Box 3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79" name="Text Box 5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80" name="Text Box 5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81" name="Text Box 5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82" name="Text Box 5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383" name="Text Box 55"/>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384" name="Text Box 56"/>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85" name="Text Box 5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86" name="Text Box 5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87" name="Text Box 5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88" name="Text Box 6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389" name="Text Box 61"/>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390" name="Text Box 62"/>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91" name="Text Box 6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92" name="Text Box 6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93" name="Text Box 6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94" name="Text Box 6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395" name="Text Box 69"/>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396" name="Text Box 70"/>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97" name="Text Box 7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398" name="Text Box 7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399" name="Text Box 7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400" name="Text Box 7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401" name="Text Box 75"/>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402" name="Text Box 76"/>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03" name="Text Box 8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04" name="Text Box 8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05" name="Text Box 8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06" name="Text Box 8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07" name="Text Box 8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08" name="Text Box 8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09" name="Text Box 8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10" name="Text Box 9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11" name="Text Box 9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12" name="Text Box 9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13" name="Text Box 9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14" name="Text Box 9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15" name="Text Box 9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16" name="Text Box 9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17" name="Text Box 9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18" name="Text Box 9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19" name="Text Box 9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20" name="Text Box 10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21" name="Text Box 10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22" name="Text Box 10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23" name="Text Box 10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24" name="Text Box 10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25" name="Text Box 10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26" name="Text Box 10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27" name="Text Box 11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28" name="Text Box 12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29" name="Text Box 12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0" name="Text Box 12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1" name="Text Box 12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2" name="Text Box 12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3" name="Text Box 12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4" name="Text Box 12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5" name="Text Box 12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6" name="Text Box 12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7" name="Text Box 12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8" name="Text Box 13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39" name="Text Box 13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0" name="Text Box 13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1" name="Text Box 13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2" name="Text Box 13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3" name="Text Box 13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4" name="Text Box 13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5" name="Text Box 13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6" name="Text Box 14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7" name="Text Box 14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8" name="Text Box 14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49" name="Text Box 14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0" name="Text Box 14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1" name="Text Box 14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2" name="Text Box 14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3" name="Text Box 14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4" name="Text Box 15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5" name="Text Box 15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6" name="Text Box 15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7" name="Text Box 15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8" name="Text Box 15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59" name="Text Box 15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0" name="Text Box 15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1" name="Text Box 15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2" name="Text Box 15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3" name="Text Box 16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4" name="Text Box 16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5" name="Text Box 16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6" name="Text Box 16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7" name="Text Box 16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8" name="Text Box 16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69" name="Text Box 16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70" name="Text Box 16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71" name="Text Box 16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72" name="Text Box 17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73" name="Text Box 17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474" name="Text Box 17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75" name="Text Box 19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76" name="Text Box 19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77" name="Text Box 193"/>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78" name="Text Box 194"/>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79" name="Text Box 195"/>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0" name="Text Box 196"/>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1" name="Text Box 197"/>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2" name="Text Box 198"/>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3" name="Text Box 199"/>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4" name="Text Box 200"/>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5" name="Text Box 201"/>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190500</xdr:rowOff>
    </xdr:to>
    <xdr:sp macro="" textlink="">
      <xdr:nvSpPr>
        <xdr:cNvPr id="92486" name="Text Box 202"/>
        <xdr:cNvSpPr txBox="1">
          <a:spLocks noChangeArrowheads="1"/>
        </xdr:cNvSpPr>
      </xdr:nvSpPr>
      <xdr:spPr bwMode="auto">
        <a:xfrm>
          <a:off x="26098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87" name="Text Box 20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88" name="Text Box 20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89" name="Text Box 20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90" name="Text Box 20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91" name="Text Box 20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92" name="Text Box 20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93" name="Text Box 20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94" name="Text Box 21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95" name="Text Box 21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496" name="Text Box 21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497" name="Text Box 21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498" name="Text Box 21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499" name="Text Box 21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00" name="Text Box 21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01" name="Text Box 21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02" name="Text Box 21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03" name="Text Box 219"/>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04" name="Text Box 220"/>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05" name="Text Box 22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06" name="Text Box 22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07" name="Text Box 22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08" name="Text Box 22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09" name="Text Box 22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10" name="Text Box 22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11" name="Text Box 23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12" name="Text Box 24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13" name="Text Box 24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14" name="Text Box 24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515" name="Text Box 243"/>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516" name="Text Box 244"/>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17" name="Text Box 24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18" name="Text Box 24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19" name="Text Box 247"/>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20" name="Text Box 248"/>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521" name="Text Box 249"/>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522" name="Text Box 250"/>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23" name="Text Box 253"/>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24" name="Text Box 254"/>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25" name="Text Box 255"/>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26" name="Text Box 256"/>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527" name="Text Box 257"/>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528" name="Text Box 258"/>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29" name="Text Box 259"/>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30" name="Text Box 260"/>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190500</xdr:rowOff>
    </xdr:to>
    <xdr:sp macro="" textlink="">
      <xdr:nvSpPr>
        <xdr:cNvPr id="92531" name="Text Box 261"/>
        <xdr:cNvSpPr txBox="1">
          <a:spLocks noChangeArrowheads="1"/>
        </xdr:cNvSpPr>
      </xdr:nvSpPr>
      <xdr:spPr bwMode="auto">
        <a:xfrm>
          <a:off x="666750" y="4724400"/>
          <a:ext cx="76200" cy="190500"/>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190500</xdr:rowOff>
    </xdr:to>
    <xdr:sp macro="" textlink="">
      <xdr:nvSpPr>
        <xdr:cNvPr id="92532" name="Text Box 262"/>
        <xdr:cNvSpPr txBox="1">
          <a:spLocks noChangeArrowheads="1"/>
        </xdr:cNvSpPr>
      </xdr:nvSpPr>
      <xdr:spPr bwMode="auto">
        <a:xfrm>
          <a:off x="638175" y="4724400"/>
          <a:ext cx="76200" cy="190500"/>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190500</xdr:rowOff>
    </xdr:to>
    <xdr:sp macro="" textlink="">
      <xdr:nvSpPr>
        <xdr:cNvPr id="92533" name="Text Box 263"/>
        <xdr:cNvSpPr txBox="1">
          <a:spLocks noChangeArrowheads="1"/>
        </xdr:cNvSpPr>
      </xdr:nvSpPr>
      <xdr:spPr bwMode="auto">
        <a:xfrm>
          <a:off x="504825" y="4724400"/>
          <a:ext cx="76200" cy="190500"/>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190500</xdr:rowOff>
    </xdr:to>
    <xdr:sp macro="" textlink="">
      <xdr:nvSpPr>
        <xdr:cNvPr id="92534" name="Text Box 264"/>
        <xdr:cNvSpPr txBox="1">
          <a:spLocks noChangeArrowheads="1"/>
        </xdr:cNvSpPr>
      </xdr:nvSpPr>
      <xdr:spPr bwMode="auto">
        <a:xfrm>
          <a:off x="552450" y="4724400"/>
          <a:ext cx="76200" cy="190500"/>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35" name="Text Box 27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36" name="Text Box 27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37" name="Text Box 27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38" name="Text Box 27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39" name="Text Box 275"/>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40" name="Text Box 276"/>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41" name="Text Box 277"/>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42" name="Text Box 278"/>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43" name="Text Box 27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44" name="Text Box 28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45" name="Text Box 281"/>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46" name="Text Box 282"/>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47" name="Text Box 283"/>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48" name="Text Box 284"/>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49" name="Text Box 285"/>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50" name="Text Box 286"/>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51" name="Text Box 287"/>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52" name="Text Box 288"/>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53" name="Text Box 289"/>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54" name="Text Box 290"/>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666750</xdr:colOff>
      <xdr:row>16</xdr:row>
      <xdr:rowOff>0</xdr:rowOff>
    </xdr:from>
    <xdr:to>
      <xdr:col>0</xdr:col>
      <xdr:colOff>742950</xdr:colOff>
      <xdr:row>16</xdr:row>
      <xdr:rowOff>257175</xdr:rowOff>
    </xdr:to>
    <xdr:sp macro="" textlink="">
      <xdr:nvSpPr>
        <xdr:cNvPr id="92555" name="Text Box 291"/>
        <xdr:cNvSpPr txBox="1">
          <a:spLocks noChangeArrowheads="1"/>
        </xdr:cNvSpPr>
      </xdr:nvSpPr>
      <xdr:spPr bwMode="auto">
        <a:xfrm>
          <a:off x="666750" y="4724400"/>
          <a:ext cx="76200" cy="257175"/>
        </a:xfrm>
        <a:prstGeom prst="rect">
          <a:avLst/>
        </a:prstGeom>
        <a:noFill/>
        <a:ln w="9525">
          <a:noFill/>
          <a:miter lim="800000"/>
          <a:headEnd/>
          <a:tailEnd/>
        </a:ln>
      </xdr:spPr>
    </xdr:sp>
    <xdr:clientData/>
  </xdr:twoCellAnchor>
  <xdr:twoCellAnchor editAs="oneCell">
    <xdr:from>
      <xdr:col>0</xdr:col>
      <xdr:colOff>638175</xdr:colOff>
      <xdr:row>16</xdr:row>
      <xdr:rowOff>0</xdr:rowOff>
    </xdr:from>
    <xdr:to>
      <xdr:col>0</xdr:col>
      <xdr:colOff>714375</xdr:colOff>
      <xdr:row>16</xdr:row>
      <xdr:rowOff>257175</xdr:rowOff>
    </xdr:to>
    <xdr:sp macro="" textlink="">
      <xdr:nvSpPr>
        <xdr:cNvPr id="92556" name="Text Box 292"/>
        <xdr:cNvSpPr txBox="1">
          <a:spLocks noChangeArrowheads="1"/>
        </xdr:cNvSpPr>
      </xdr:nvSpPr>
      <xdr:spPr bwMode="auto">
        <a:xfrm>
          <a:off x="638175" y="4724400"/>
          <a:ext cx="76200" cy="257175"/>
        </a:xfrm>
        <a:prstGeom prst="rect">
          <a:avLst/>
        </a:prstGeom>
        <a:noFill/>
        <a:ln w="9525">
          <a:noFill/>
          <a:miter lim="800000"/>
          <a:headEnd/>
          <a:tailEnd/>
        </a:ln>
      </xdr:spPr>
    </xdr:sp>
    <xdr:clientData/>
  </xdr:twoCellAnchor>
  <xdr:twoCellAnchor editAs="oneCell">
    <xdr:from>
      <xdr:col>0</xdr:col>
      <xdr:colOff>504825</xdr:colOff>
      <xdr:row>16</xdr:row>
      <xdr:rowOff>0</xdr:rowOff>
    </xdr:from>
    <xdr:to>
      <xdr:col>0</xdr:col>
      <xdr:colOff>581025</xdr:colOff>
      <xdr:row>16</xdr:row>
      <xdr:rowOff>257175</xdr:rowOff>
    </xdr:to>
    <xdr:sp macro="" textlink="">
      <xdr:nvSpPr>
        <xdr:cNvPr id="92557" name="Text Box 293"/>
        <xdr:cNvSpPr txBox="1">
          <a:spLocks noChangeArrowheads="1"/>
        </xdr:cNvSpPr>
      </xdr:nvSpPr>
      <xdr:spPr bwMode="auto">
        <a:xfrm>
          <a:off x="504825" y="4724400"/>
          <a:ext cx="76200" cy="257175"/>
        </a:xfrm>
        <a:prstGeom prst="rect">
          <a:avLst/>
        </a:prstGeom>
        <a:noFill/>
        <a:ln w="9525">
          <a:noFill/>
          <a:miter lim="800000"/>
          <a:headEnd/>
          <a:tailEnd/>
        </a:ln>
      </xdr:spPr>
    </xdr:sp>
    <xdr:clientData/>
  </xdr:twoCellAnchor>
  <xdr:twoCellAnchor editAs="oneCell">
    <xdr:from>
      <xdr:col>0</xdr:col>
      <xdr:colOff>552450</xdr:colOff>
      <xdr:row>16</xdr:row>
      <xdr:rowOff>0</xdr:rowOff>
    </xdr:from>
    <xdr:to>
      <xdr:col>0</xdr:col>
      <xdr:colOff>628650</xdr:colOff>
      <xdr:row>16</xdr:row>
      <xdr:rowOff>257175</xdr:rowOff>
    </xdr:to>
    <xdr:sp macro="" textlink="">
      <xdr:nvSpPr>
        <xdr:cNvPr id="92558" name="Text Box 294"/>
        <xdr:cNvSpPr txBox="1">
          <a:spLocks noChangeArrowheads="1"/>
        </xdr:cNvSpPr>
      </xdr:nvSpPr>
      <xdr:spPr bwMode="auto">
        <a:xfrm>
          <a:off x="5524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59" name="Text Box 30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0" name="Text Box 30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1" name="Text Box 30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2" name="Text Box 31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3" name="Text Box 31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4" name="Text Box 31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5" name="Text Box 31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6" name="Text Box 31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7" name="Text Box 31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8" name="Text Box 31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69" name="Text Box 31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0" name="Text Box 31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1" name="Text Box 32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2" name="Text Box 32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3" name="Text Box 32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4" name="Text Box 32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5" name="Text Box 32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6" name="Text Box 32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7" name="Text Box 32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8" name="Text Box 32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79" name="Text Box 32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0" name="Text Box 33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1" name="Text Box 33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2" name="Text Box 33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3" name="Text Box 33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4" name="Text Box 33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5" name="Text Box 33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6" name="Text Box 33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7" name="Text Box 33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8" name="Text Box 34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89" name="Text Box 34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0" name="Text Box 34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1" name="Text Box 34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2" name="Text Box 34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3" name="Text Box 34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4" name="Text Box 34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5" name="Text Box 34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6" name="Text Box 35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7" name="Text Box 351"/>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8" name="Text Box 352"/>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599" name="Text Box 353"/>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0" name="Text Box 354"/>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1" name="Text Box 355"/>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2" name="Text Box 356"/>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3" name="Text Box 357"/>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4" name="Text Box 358"/>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5" name="Text Box 359"/>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16</xdr:row>
      <xdr:rowOff>257175</xdr:rowOff>
    </xdr:to>
    <xdr:sp macro="" textlink="">
      <xdr:nvSpPr>
        <xdr:cNvPr id="92606" name="Text Box 360"/>
        <xdr:cNvSpPr txBox="1">
          <a:spLocks noChangeArrowheads="1"/>
        </xdr:cNvSpPr>
      </xdr:nvSpPr>
      <xdr:spPr bwMode="auto">
        <a:xfrm>
          <a:off x="2609850" y="4724400"/>
          <a:ext cx="76200" cy="2571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abSelected="1" workbookViewId="0">
      <selection sqref="A1:O1"/>
    </sheetView>
  </sheetViews>
  <sheetFormatPr baseColWidth="10" defaultRowHeight="15" x14ac:dyDescent="0.25"/>
  <cols>
    <col min="1" max="1" width="22.7109375" customWidth="1"/>
    <col min="2" max="2" width="20.28515625" customWidth="1"/>
    <col min="3" max="3" width="21.42578125" customWidth="1"/>
    <col min="4" max="4" width="10.5703125" hidden="1" customWidth="1"/>
    <col min="5" max="5" width="11.7109375" customWidth="1"/>
    <col min="6" max="6" width="12" customWidth="1"/>
    <col min="7" max="7" width="10.28515625" customWidth="1"/>
    <col min="8" max="8" width="11" customWidth="1"/>
    <col min="9" max="9" width="16.85546875" customWidth="1"/>
    <col min="10" max="10" width="12.140625" customWidth="1"/>
    <col min="11" max="11" width="11.42578125" customWidth="1"/>
    <col min="12" max="13" width="13.28515625" customWidth="1"/>
    <col min="14" max="14" width="16" customWidth="1"/>
    <col min="15" max="15" width="36" customWidth="1"/>
  </cols>
  <sheetData>
    <row r="1" spans="1:16" ht="84.75" customHeight="1" x14ac:dyDescent="0.25">
      <c r="A1" s="138"/>
      <c r="B1" s="138"/>
      <c r="C1" s="138"/>
      <c r="D1" s="138"/>
      <c r="E1" s="138"/>
      <c r="F1" s="138"/>
      <c r="G1" s="138"/>
      <c r="H1" s="138"/>
      <c r="I1" s="138"/>
      <c r="J1" s="138"/>
      <c r="K1" s="138"/>
      <c r="L1" s="138"/>
      <c r="M1" s="138"/>
      <c r="N1" s="138"/>
      <c r="O1" s="138"/>
    </row>
    <row r="2" spans="1:16" ht="21" customHeight="1" x14ac:dyDescent="0.3">
      <c r="A2" s="125" t="s">
        <v>127</v>
      </c>
      <c r="B2" s="125"/>
      <c r="C2" s="125"/>
      <c r="D2" s="125"/>
      <c r="E2" s="125"/>
      <c r="F2" s="125"/>
      <c r="G2" s="125"/>
      <c r="H2" s="125"/>
      <c r="I2" s="125"/>
      <c r="J2" s="125"/>
      <c r="K2" s="125"/>
      <c r="L2" s="125"/>
      <c r="M2" s="125"/>
      <c r="N2" s="125"/>
      <c r="O2" s="125"/>
    </row>
    <row r="3" spans="1:16" ht="18.75" x14ac:dyDescent="0.3">
      <c r="A3" s="125" t="s">
        <v>128</v>
      </c>
      <c r="B3" s="125"/>
      <c r="C3" s="125"/>
      <c r="D3" s="125"/>
      <c r="E3" s="125"/>
      <c r="F3" s="125"/>
      <c r="G3" s="125"/>
      <c r="H3" s="125"/>
      <c r="I3" s="125"/>
      <c r="J3" s="125"/>
      <c r="K3" s="125"/>
      <c r="L3" s="125"/>
      <c r="M3" s="125"/>
      <c r="N3" s="125"/>
      <c r="O3" s="125"/>
    </row>
    <row r="4" spans="1:16" ht="18.75" x14ac:dyDescent="0.3">
      <c r="A4" s="125" t="s">
        <v>129</v>
      </c>
      <c r="B4" s="125"/>
      <c r="C4" s="125"/>
      <c r="D4" s="125"/>
      <c r="E4" s="125"/>
      <c r="F4" s="125"/>
      <c r="G4" s="125"/>
      <c r="H4" s="125"/>
      <c r="I4" s="125"/>
      <c r="J4" s="125"/>
      <c r="K4" s="125"/>
      <c r="L4" s="125"/>
      <c r="M4" s="125"/>
      <c r="N4" s="125"/>
      <c r="O4" s="125"/>
      <c r="P4" s="65"/>
    </row>
    <row r="5" spans="1:16" ht="21.75" thickBot="1" x14ac:dyDescent="0.4">
      <c r="A5" s="126" t="s">
        <v>125</v>
      </c>
      <c r="B5" s="126"/>
      <c r="C5" s="126"/>
      <c r="D5" s="126"/>
      <c r="E5" s="126"/>
      <c r="F5" s="126"/>
      <c r="G5" s="126"/>
      <c r="H5" s="126"/>
      <c r="I5" s="126"/>
      <c r="J5" s="126"/>
      <c r="K5" s="126"/>
      <c r="L5" s="126"/>
      <c r="M5" s="126"/>
      <c r="N5" s="126"/>
      <c r="O5" s="126"/>
      <c r="P5" s="126"/>
    </row>
    <row r="6" spans="1:16" ht="34.5" thickBot="1" x14ac:dyDescent="0.55000000000000004">
      <c r="A6" s="127" t="s">
        <v>92</v>
      </c>
      <c r="B6" s="128"/>
      <c r="C6" s="128"/>
      <c r="D6" s="128"/>
      <c r="E6" s="128"/>
      <c r="F6" s="128"/>
      <c r="G6" s="128"/>
      <c r="H6" s="128"/>
      <c r="I6" s="128"/>
      <c r="J6" s="128"/>
      <c r="K6" s="128"/>
      <c r="L6" s="128"/>
      <c r="M6" s="128"/>
      <c r="N6" s="128"/>
      <c r="O6" s="129"/>
      <c r="P6" s="2"/>
    </row>
    <row r="7" spans="1:16" x14ac:dyDescent="0.25">
      <c r="A7" s="114" t="s">
        <v>93</v>
      </c>
      <c r="B7" s="115"/>
      <c r="C7" s="115"/>
      <c r="D7" s="115"/>
      <c r="E7" s="115"/>
      <c r="F7" s="115"/>
      <c r="G7" s="115"/>
      <c r="H7" s="115"/>
      <c r="I7" s="115"/>
      <c r="J7" s="115"/>
      <c r="K7" s="115"/>
      <c r="L7" s="115"/>
      <c r="M7" s="115"/>
      <c r="N7" s="115"/>
      <c r="O7" s="116"/>
    </row>
    <row r="8" spans="1:16" ht="13.5" customHeight="1" thickBot="1" x14ac:dyDescent="0.3">
      <c r="A8" s="117"/>
      <c r="B8" s="118"/>
      <c r="C8" s="118"/>
      <c r="D8" s="118"/>
      <c r="E8" s="118"/>
      <c r="F8" s="118"/>
      <c r="G8" s="118"/>
      <c r="H8" s="118"/>
      <c r="I8" s="118"/>
      <c r="J8" s="118"/>
      <c r="K8" s="118"/>
      <c r="L8" s="118"/>
      <c r="M8" s="118"/>
      <c r="N8" s="118"/>
      <c r="O8" s="119"/>
    </row>
    <row r="9" spans="1:16" ht="134.25" customHeight="1" x14ac:dyDescent="0.25">
      <c r="A9" s="122" t="s">
        <v>133</v>
      </c>
      <c r="B9" s="123"/>
      <c r="C9" s="123"/>
      <c r="D9" s="123"/>
      <c r="E9" s="123"/>
      <c r="F9" s="123"/>
      <c r="G9" s="123"/>
      <c r="H9" s="123"/>
      <c r="I9" s="123"/>
      <c r="J9" s="123"/>
      <c r="K9" s="123"/>
      <c r="L9" s="123"/>
      <c r="M9" s="123"/>
      <c r="N9" s="123"/>
      <c r="O9" s="124"/>
    </row>
    <row r="10" spans="1:16" ht="8.25" customHeight="1" x14ac:dyDescent="0.25">
      <c r="A10" s="101"/>
      <c r="B10" s="102"/>
      <c r="C10" s="102"/>
      <c r="D10" s="102"/>
      <c r="E10" s="102"/>
      <c r="F10" s="102"/>
      <c r="G10" s="102"/>
      <c r="H10" s="102"/>
      <c r="I10" s="102"/>
      <c r="J10" s="102"/>
      <c r="K10" s="102"/>
      <c r="L10" s="102"/>
      <c r="M10" s="102"/>
      <c r="N10" s="102"/>
      <c r="O10" s="103"/>
    </row>
    <row r="11" spans="1:16" ht="19.5" customHeight="1" x14ac:dyDescent="0.25">
      <c r="A11" s="106" t="s">
        <v>0</v>
      </c>
      <c r="B11" s="106" t="s">
        <v>4</v>
      </c>
      <c r="C11" s="106" t="s">
        <v>1</v>
      </c>
      <c r="D11" s="106" t="s">
        <v>31</v>
      </c>
      <c r="E11" s="105" t="s">
        <v>26</v>
      </c>
      <c r="F11" s="105"/>
      <c r="G11" s="105"/>
      <c r="H11" s="105"/>
      <c r="I11" s="105"/>
      <c r="J11" s="121" t="s">
        <v>2</v>
      </c>
      <c r="K11" s="121"/>
      <c r="L11" s="121"/>
      <c r="M11" s="104" t="s">
        <v>29</v>
      </c>
      <c r="N11" s="120" t="s">
        <v>30</v>
      </c>
      <c r="O11" s="120" t="s">
        <v>3</v>
      </c>
    </row>
    <row r="12" spans="1:16" ht="15" customHeight="1" x14ac:dyDescent="0.25">
      <c r="A12" s="106"/>
      <c r="B12" s="106"/>
      <c r="C12" s="106"/>
      <c r="D12" s="106"/>
      <c r="E12" s="107" t="s">
        <v>8</v>
      </c>
      <c r="F12" s="107" t="s">
        <v>9</v>
      </c>
      <c r="G12" s="107" t="s">
        <v>10</v>
      </c>
      <c r="H12" s="107" t="s">
        <v>11</v>
      </c>
      <c r="I12" s="107" t="s">
        <v>5</v>
      </c>
      <c r="J12" s="108" t="s">
        <v>6</v>
      </c>
      <c r="K12" s="108" t="s">
        <v>7</v>
      </c>
      <c r="L12" s="111" t="s">
        <v>86</v>
      </c>
      <c r="M12" s="104"/>
      <c r="N12" s="120"/>
      <c r="O12" s="120"/>
    </row>
    <row r="13" spans="1:16" ht="13.5" customHeight="1" x14ac:dyDescent="0.25">
      <c r="A13" s="106"/>
      <c r="B13" s="106"/>
      <c r="C13" s="106"/>
      <c r="D13" s="106"/>
      <c r="E13" s="107"/>
      <c r="F13" s="107"/>
      <c r="G13" s="107"/>
      <c r="H13" s="107"/>
      <c r="I13" s="107"/>
      <c r="J13" s="109"/>
      <c r="K13" s="109"/>
      <c r="L13" s="112"/>
      <c r="M13" s="104"/>
      <c r="N13" s="120"/>
      <c r="O13" s="120"/>
    </row>
    <row r="14" spans="1:16" ht="9" hidden="1" customHeight="1" x14ac:dyDescent="0.25">
      <c r="A14" s="106"/>
      <c r="B14" s="106"/>
      <c r="C14" s="106"/>
      <c r="D14" s="106"/>
      <c r="E14" s="107"/>
      <c r="F14" s="107"/>
      <c r="G14" s="107"/>
      <c r="H14" s="107"/>
      <c r="I14" s="107"/>
      <c r="J14" s="109"/>
      <c r="K14" s="109"/>
      <c r="L14" s="112"/>
      <c r="M14" s="104"/>
      <c r="N14" s="120"/>
      <c r="O14" s="120"/>
    </row>
    <row r="15" spans="1:16" ht="11.25" customHeight="1" x14ac:dyDescent="0.25">
      <c r="A15" s="106"/>
      <c r="B15" s="106"/>
      <c r="C15" s="106"/>
      <c r="D15" s="106"/>
      <c r="E15" s="107"/>
      <c r="F15" s="107"/>
      <c r="G15" s="107"/>
      <c r="H15" s="107"/>
      <c r="I15" s="107"/>
      <c r="J15" s="110"/>
      <c r="K15" s="110"/>
      <c r="L15" s="113"/>
      <c r="M15" s="104"/>
      <c r="N15" s="120"/>
      <c r="O15" s="120"/>
    </row>
    <row r="16" spans="1:16" ht="66.75" customHeight="1" x14ac:dyDescent="0.25">
      <c r="A16" s="33" t="s">
        <v>119</v>
      </c>
      <c r="B16" s="24" t="s">
        <v>58</v>
      </c>
      <c r="C16" s="63" t="s">
        <v>59</v>
      </c>
      <c r="D16" s="33"/>
      <c r="E16" s="33">
        <v>2</v>
      </c>
      <c r="F16" s="33">
        <v>2</v>
      </c>
      <c r="G16" s="33">
        <v>2</v>
      </c>
      <c r="H16" s="33">
        <v>2</v>
      </c>
      <c r="I16" s="33">
        <v>8</v>
      </c>
      <c r="J16" s="25">
        <f>+L16*0.7</f>
        <v>153732.59999999998</v>
      </c>
      <c r="K16" s="25">
        <f>+L16*0.3</f>
        <v>65885.399999999994</v>
      </c>
      <c r="L16" s="11">
        <v>219618</v>
      </c>
      <c r="M16" s="93" t="s">
        <v>84</v>
      </c>
      <c r="N16" s="87" t="s">
        <v>89</v>
      </c>
      <c r="O16" s="66" t="s">
        <v>60</v>
      </c>
    </row>
    <row r="17" spans="1:15" ht="55.5" customHeight="1" x14ac:dyDescent="0.25">
      <c r="A17" s="13" t="s">
        <v>118</v>
      </c>
      <c r="B17" s="6" t="s">
        <v>33</v>
      </c>
      <c r="C17" s="13" t="s">
        <v>56</v>
      </c>
      <c r="D17" s="7"/>
      <c r="E17" s="8">
        <v>137500</v>
      </c>
      <c r="F17" s="9">
        <v>137500</v>
      </c>
      <c r="G17" s="9">
        <v>137500</v>
      </c>
      <c r="H17" s="9">
        <v>137500</v>
      </c>
      <c r="I17" s="10">
        <f t="shared" ref="I17:I23" si="0">SUM(E17:H17)</f>
        <v>550000</v>
      </c>
      <c r="J17" s="9">
        <v>19250</v>
      </c>
      <c r="K17" s="11">
        <v>8250</v>
      </c>
      <c r="L17" s="11">
        <f>SUM(J17:K17)</f>
        <v>27500</v>
      </c>
      <c r="M17" s="96"/>
      <c r="N17" s="64" t="s">
        <v>130</v>
      </c>
      <c r="O17" s="83" t="s">
        <v>110</v>
      </c>
    </row>
    <row r="18" spans="1:15" ht="65.25" customHeight="1" x14ac:dyDescent="0.25">
      <c r="A18" s="93" t="s">
        <v>34</v>
      </c>
      <c r="B18" s="12" t="s">
        <v>57</v>
      </c>
      <c r="C18" s="20" t="s">
        <v>35</v>
      </c>
      <c r="D18" s="7"/>
      <c r="E18" s="8">
        <v>47500</v>
      </c>
      <c r="F18" s="9">
        <v>47500</v>
      </c>
      <c r="G18" s="9">
        <v>47500</v>
      </c>
      <c r="H18" s="9">
        <v>47500</v>
      </c>
      <c r="I18" s="10">
        <f t="shared" si="0"/>
        <v>190000</v>
      </c>
      <c r="J18" s="11">
        <v>4600</v>
      </c>
      <c r="K18" s="11">
        <v>3000</v>
      </c>
      <c r="L18" s="11">
        <f>+I18/25</f>
        <v>7600</v>
      </c>
      <c r="M18" s="96"/>
      <c r="N18" s="93" t="s">
        <v>98</v>
      </c>
      <c r="O18" s="95" t="s">
        <v>94</v>
      </c>
    </row>
    <row r="19" spans="1:15" ht="60.75" customHeight="1" x14ac:dyDescent="0.25">
      <c r="A19" s="94"/>
      <c r="B19" s="12" t="s">
        <v>36</v>
      </c>
      <c r="C19" s="20" t="s">
        <v>36</v>
      </c>
      <c r="D19" s="7"/>
      <c r="E19" s="8">
        <v>107238</v>
      </c>
      <c r="F19" s="9">
        <v>107238</v>
      </c>
      <c r="G19" s="9">
        <v>107237.5</v>
      </c>
      <c r="H19" s="9">
        <v>107237.5</v>
      </c>
      <c r="I19" s="10">
        <f t="shared" si="0"/>
        <v>428951</v>
      </c>
      <c r="J19" s="11">
        <f>+L19*0.7</f>
        <v>15013.284999999998</v>
      </c>
      <c r="K19" s="11">
        <f>+L19*0.3</f>
        <v>6434.2649999999994</v>
      </c>
      <c r="L19" s="11">
        <f>+I19/20</f>
        <v>21447.55</v>
      </c>
      <c r="M19" s="96"/>
      <c r="N19" s="94"/>
      <c r="O19" s="95"/>
    </row>
    <row r="20" spans="1:15" ht="37.5" customHeight="1" x14ac:dyDescent="0.25">
      <c r="A20" s="13" t="s">
        <v>117</v>
      </c>
      <c r="B20" s="6" t="s">
        <v>38</v>
      </c>
      <c r="C20" s="13" t="s">
        <v>38</v>
      </c>
      <c r="D20" s="7"/>
      <c r="E20" s="8">
        <v>1250</v>
      </c>
      <c r="F20" s="9">
        <v>1250</v>
      </c>
      <c r="G20" s="9">
        <v>1250</v>
      </c>
      <c r="H20" s="9">
        <v>1250</v>
      </c>
      <c r="I20" s="10">
        <f t="shared" si="0"/>
        <v>5000</v>
      </c>
      <c r="J20" s="14">
        <f>+L20*0.7</f>
        <v>3500</v>
      </c>
      <c r="K20" s="14">
        <f>+L20*0.3</f>
        <v>1500</v>
      </c>
      <c r="L20" s="11">
        <f>+I20</f>
        <v>5000</v>
      </c>
      <c r="M20" s="96"/>
      <c r="N20" s="86" t="s">
        <v>97</v>
      </c>
      <c r="O20" s="83" t="s">
        <v>96</v>
      </c>
    </row>
    <row r="21" spans="1:15" ht="39.75" customHeight="1" x14ac:dyDescent="0.25">
      <c r="A21" s="78" t="s">
        <v>114</v>
      </c>
      <c r="B21" s="88" t="s">
        <v>40</v>
      </c>
      <c r="C21" s="78" t="s">
        <v>40</v>
      </c>
      <c r="D21" s="7"/>
      <c r="E21" s="79">
        <v>20</v>
      </c>
      <c r="F21" s="76">
        <v>20</v>
      </c>
      <c r="G21" s="89">
        <v>20</v>
      </c>
      <c r="H21" s="89">
        <v>20</v>
      </c>
      <c r="I21" s="89">
        <f t="shared" si="0"/>
        <v>80</v>
      </c>
      <c r="J21" s="77">
        <f>+L21*0.7</f>
        <v>56</v>
      </c>
      <c r="K21" s="77">
        <f>+L21*0.3</f>
        <v>24</v>
      </c>
      <c r="L21" s="77">
        <v>80</v>
      </c>
      <c r="M21" s="96"/>
      <c r="N21" s="93" t="s">
        <v>100</v>
      </c>
      <c r="O21" s="95" t="s">
        <v>99</v>
      </c>
    </row>
    <row r="22" spans="1:15" ht="54" customHeight="1" x14ac:dyDescent="0.25">
      <c r="A22" s="5" t="s">
        <v>113</v>
      </c>
      <c r="B22" s="6" t="s">
        <v>33</v>
      </c>
      <c r="C22" s="13" t="s">
        <v>33</v>
      </c>
      <c r="D22" s="7"/>
      <c r="E22" s="8">
        <v>50000</v>
      </c>
      <c r="F22" s="9">
        <v>50000</v>
      </c>
      <c r="G22" s="9">
        <v>50000</v>
      </c>
      <c r="H22" s="9">
        <v>50000</v>
      </c>
      <c r="I22" s="10">
        <f t="shared" si="0"/>
        <v>200000</v>
      </c>
      <c r="J22" s="11">
        <f>+L22*0.7</f>
        <v>5600</v>
      </c>
      <c r="K22" s="11">
        <f>+L22*0.3</f>
        <v>2400</v>
      </c>
      <c r="L22" s="11">
        <f>+I22/25</f>
        <v>8000</v>
      </c>
      <c r="M22" s="96"/>
      <c r="N22" s="94"/>
      <c r="O22" s="95"/>
    </row>
    <row r="23" spans="1:15" ht="27" customHeight="1" x14ac:dyDescent="0.25">
      <c r="A23" s="93" t="s">
        <v>115</v>
      </c>
      <c r="B23" s="6" t="s">
        <v>43</v>
      </c>
      <c r="C23" s="13" t="s">
        <v>131</v>
      </c>
      <c r="D23" s="59"/>
      <c r="E23" s="8">
        <v>700</v>
      </c>
      <c r="F23" s="9">
        <v>700</v>
      </c>
      <c r="G23" s="9">
        <v>700.25</v>
      </c>
      <c r="H23" s="9">
        <v>700.25</v>
      </c>
      <c r="I23" s="10">
        <f t="shared" si="0"/>
        <v>2800.5</v>
      </c>
      <c r="J23" s="85">
        <v>1761</v>
      </c>
      <c r="K23" s="85">
        <v>840</v>
      </c>
      <c r="L23" s="11">
        <v>2801</v>
      </c>
      <c r="M23" s="96"/>
      <c r="N23" s="93" t="s">
        <v>102</v>
      </c>
      <c r="O23" s="95" t="s">
        <v>101</v>
      </c>
    </row>
    <row r="24" spans="1:15" ht="63" x14ac:dyDescent="0.25">
      <c r="A24" s="96"/>
      <c r="B24" s="15" t="s">
        <v>44</v>
      </c>
      <c r="C24" s="21" t="s">
        <v>44</v>
      </c>
      <c r="D24" s="16"/>
      <c r="E24" s="10">
        <v>1525</v>
      </c>
      <c r="F24" s="10">
        <v>1525</v>
      </c>
      <c r="G24" s="9">
        <v>1525</v>
      </c>
      <c r="H24" s="9">
        <v>1525</v>
      </c>
      <c r="I24" s="10">
        <f t="shared" ref="I24:I29" si="1">SUM(E24:H24)</f>
        <v>6100</v>
      </c>
      <c r="J24" s="67">
        <v>4270</v>
      </c>
      <c r="K24" s="67">
        <f>+L24*0.3</f>
        <v>1830</v>
      </c>
      <c r="L24" s="11">
        <v>6100</v>
      </c>
      <c r="M24" s="96"/>
      <c r="N24" s="96"/>
      <c r="O24" s="95"/>
    </row>
    <row r="25" spans="1:15" ht="47.25" customHeight="1" x14ac:dyDescent="0.25">
      <c r="A25" s="94"/>
      <c r="B25" s="15" t="s">
        <v>45</v>
      </c>
      <c r="C25" s="22" t="s">
        <v>45</v>
      </c>
      <c r="D25" s="7"/>
      <c r="E25" s="10">
        <v>78125</v>
      </c>
      <c r="F25" s="10">
        <v>78125</v>
      </c>
      <c r="G25" s="9">
        <v>78125</v>
      </c>
      <c r="H25" s="9">
        <v>78125</v>
      </c>
      <c r="I25" s="10">
        <f t="shared" si="1"/>
        <v>312500</v>
      </c>
      <c r="J25" s="67">
        <v>8750</v>
      </c>
      <c r="K25" s="67">
        <v>3750</v>
      </c>
      <c r="L25" s="11">
        <v>12500</v>
      </c>
      <c r="M25" s="96"/>
      <c r="N25" s="94"/>
      <c r="O25" s="95"/>
    </row>
    <row r="26" spans="1:15" ht="30.75" customHeight="1" x14ac:dyDescent="0.25">
      <c r="A26" s="93" t="s">
        <v>116</v>
      </c>
      <c r="B26" s="61" t="s">
        <v>43</v>
      </c>
      <c r="C26" s="33" t="s">
        <v>43</v>
      </c>
      <c r="D26" s="62"/>
      <c r="E26" s="8">
        <v>700</v>
      </c>
      <c r="F26" s="9">
        <v>700</v>
      </c>
      <c r="G26" s="9">
        <v>700.25</v>
      </c>
      <c r="H26" s="9">
        <v>700.25</v>
      </c>
      <c r="I26" s="10">
        <f t="shared" si="1"/>
        <v>2800.5</v>
      </c>
      <c r="J26" s="68">
        <f>+L26*7</f>
        <v>19607</v>
      </c>
      <c r="K26" s="68">
        <f>+L26*3</f>
        <v>8403</v>
      </c>
      <c r="L26" s="8">
        <v>2801</v>
      </c>
      <c r="M26" s="96"/>
      <c r="N26" s="91" t="s">
        <v>103</v>
      </c>
      <c r="O26" s="95"/>
    </row>
    <row r="27" spans="1:15" ht="63" x14ac:dyDescent="0.25">
      <c r="A27" s="96"/>
      <c r="B27" s="17" t="s">
        <v>47</v>
      </c>
      <c r="C27" s="22" t="s">
        <v>47</v>
      </c>
      <c r="D27" s="7"/>
      <c r="E27" s="10">
        <v>1625</v>
      </c>
      <c r="F27" s="10">
        <v>1625</v>
      </c>
      <c r="G27" s="9">
        <v>1625</v>
      </c>
      <c r="H27" s="9">
        <v>1625</v>
      </c>
      <c r="I27" s="10">
        <f t="shared" si="1"/>
        <v>6500</v>
      </c>
      <c r="J27" s="67">
        <f>+I27*0.7</f>
        <v>4550</v>
      </c>
      <c r="K27" s="67">
        <f>+I27*0.3</f>
        <v>1950</v>
      </c>
      <c r="L27" s="8">
        <v>6500</v>
      </c>
      <c r="M27" s="96"/>
      <c r="N27" s="97"/>
      <c r="O27" s="95"/>
    </row>
    <row r="28" spans="1:15" ht="52.5" customHeight="1" x14ac:dyDescent="0.25">
      <c r="A28" s="96"/>
      <c r="B28" s="17" t="s">
        <v>48</v>
      </c>
      <c r="C28" s="22" t="s">
        <v>48</v>
      </c>
      <c r="D28" s="7"/>
      <c r="E28" s="8">
        <v>53125</v>
      </c>
      <c r="F28" s="9">
        <v>53125</v>
      </c>
      <c r="G28" s="9">
        <v>53125</v>
      </c>
      <c r="H28" s="9">
        <v>53125</v>
      </c>
      <c r="I28" s="10">
        <f t="shared" si="1"/>
        <v>212500</v>
      </c>
      <c r="J28" s="67">
        <f>+L28*0.7</f>
        <v>5950</v>
      </c>
      <c r="K28" s="67">
        <f>+L28*0.3</f>
        <v>2550</v>
      </c>
      <c r="L28" s="25">
        <v>8500</v>
      </c>
      <c r="M28" s="96"/>
      <c r="N28" s="92"/>
      <c r="O28" s="95"/>
    </row>
    <row r="29" spans="1:15" ht="48.75" customHeight="1" x14ac:dyDescent="0.25">
      <c r="A29" s="96"/>
      <c r="B29" s="18" t="s">
        <v>49</v>
      </c>
      <c r="C29" s="23" t="s">
        <v>49</v>
      </c>
      <c r="D29" s="7"/>
      <c r="E29" s="10">
        <v>1650</v>
      </c>
      <c r="F29" s="9">
        <v>1650</v>
      </c>
      <c r="G29" s="9">
        <v>1650</v>
      </c>
      <c r="H29" s="9">
        <v>1650</v>
      </c>
      <c r="I29" s="26">
        <f t="shared" si="1"/>
        <v>6600</v>
      </c>
      <c r="J29" s="67">
        <f>+L29*0.7</f>
        <v>4620</v>
      </c>
      <c r="K29" s="67">
        <f>+L29*0.3</f>
        <v>1980</v>
      </c>
      <c r="L29" s="11">
        <f>+I29</f>
        <v>6600</v>
      </c>
      <c r="M29" s="96"/>
      <c r="N29" s="91" t="s">
        <v>100</v>
      </c>
      <c r="O29" s="95"/>
    </row>
    <row r="30" spans="1:15" ht="26.25" customHeight="1" x14ac:dyDescent="0.25">
      <c r="A30" s="94"/>
      <c r="B30" s="6" t="s">
        <v>33</v>
      </c>
      <c r="C30" s="13" t="s">
        <v>33</v>
      </c>
      <c r="D30" s="59"/>
      <c r="E30" s="10">
        <v>19375</v>
      </c>
      <c r="F30" s="10">
        <v>19375</v>
      </c>
      <c r="G30" s="9">
        <v>19375</v>
      </c>
      <c r="H30" s="9">
        <v>19375</v>
      </c>
      <c r="I30" s="10">
        <f>+E30+F30+G30+H30</f>
        <v>77500</v>
      </c>
      <c r="J30" s="69">
        <f>+L30*0.7</f>
        <v>2170</v>
      </c>
      <c r="K30" s="70">
        <f>+L30*0.3</f>
        <v>930</v>
      </c>
      <c r="L30" s="11">
        <f>+I30/25</f>
        <v>3100</v>
      </c>
      <c r="M30" s="96"/>
      <c r="N30" s="92"/>
      <c r="O30" s="95"/>
    </row>
    <row r="31" spans="1:15" ht="72" customHeight="1" x14ac:dyDescent="0.25">
      <c r="A31" s="13" t="s">
        <v>50</v>
      </c>
      <c r="B31" s="6" t="s">
        <v>51</v>
      </c>
      <c r="C31" s="13" t="s">
        <v>51</v>
      </c>
      <c r="D31" s="59"/>
      <c r="E31" s="10">
        <v>2125</v>
      </c>
      <c r="F31" s="10">
        <v>2125</v>
      </c>
      <c r="G31" s="9">
        <v>2125</v>
      </c>
      <c r="H31" s="9">
        <v>2125</v>
      </c>
      <c r="I31" s="10">
        <f>SUM(E31:H31)</f>
        <v>8500</v>
      </c>
      <c r="J31" s="71">
        <f>+I31*0.7</f>
        <v>5950</v>
      </c>
      <c r="K31" s="71">
        <f>+J31*0.3</f>
        <v>1785</v>
      </c>
      <c r="L31" s="11">
        <f>+I31:I280</f>
        <v>8500</v>
      </c>
      <c r="M31" s="96"/>
      <c r="N31" s="72" t="s">
        <v>103</v>
      </c>
      <c r="O31" s="84" t="s">
        <v>132</v>
      </c>
    </row>
    <row r="32" spans="1:15" ht="49.5" customHeight="1" x14ac:dyDescent="0.25">
      <c r="A32" s="98" t="s">
        <v>52</v>
      </c>
      <c r="B32" s="6" t="s">
        <v>53</v>
      </c>
      <c r="C32" s="13" t="s">
        <v>53</v>
      </c>
      <c r="D32" s="59"/>
      <c r="E32" s="8">
        <v>163956</v>
      </c>
      <c r="F32" s="9">
        <v>163956</v>
      </c>
      <c r="G32" s="9">
        <v>163956</v>
      </c>
      <c r="H32" s="9">
        <v>163956</v>
      </c>
      <c r="I32" s="10">
        <f>SUM(E32:H32)</f>
        <v>655824</v>
      </c>
      <c r="J32" s="67">
        <f>+L32*0.7</f>
        <v>18363.071999999996</v>
      </c>
      <c r="K32" s="69">
        <f>+L32*0.3</f>
        <v>7869.887999999999</v>
      </c>
      <c r="L32" s="11">
        <f>+I32/25</f>
        <v>26232.959999999999</v>
      </c>
      <c r="M32" s="96"/>
      <c r="N32" s="75" t="s">
        <v>105</v>
      </c>
      <c r="O32" s="90" t="s">
        <v>104</v>
      </c>
    </row>
    <row r="33" spans="1:15" ht="39" customHeight="1" x14ac:dyDescent="0.25">
      <c r="A33" s="99"/>
      <c r="B33" s="6" t="s">
        <v>54</v>
      </c>
      <c r="C33" s="13" t="s">
        <v>54</v>
      </c>
      <c r="D33" s="59"/>
      <c r="E33" s="19">
        <v>746</v>
      </c>
      <c r="F33" s="9">
        <v>746</v>
      </c>
      <c r="G33" s="9">
        <v>746.25</v>
      </c>
      <c r="H33" s="9">
        <v>746.25</v>
      </c>
      <c r="I33" s="10">
        <f>SUM(E33:H33)</f>
        <v>2984.5</v>
      </c>
      <c r="J33" s="67">
        <f>+L33*0.7</f>
        <v>2089.5</v>
      </c>
      <c r="K33" s="67">
        <f>+L33*0.3</f>
        <v>895.5</v>
      </c>
      <c r="L33" s="11">
        <v>2985</v>
      </c>
      <c r="M33" s="96"/>
      <c r="N33" s="91" t="s">
        <v>106</v>
      </c>
      <c r="O33" s="90"/>
    </row>
    <row r="34" spans="1:15" ht="33.75" customHeight="1" x14ac:dyDescent="0.25">
      <c r="A34" s="100"/>
      <c r="B34" s="6" t="s">
        <v>55</v>
      </c>
      <c r="C34" s="13" t="s">
        <v>55</v>
      </c>
      <c r="D34" s="59"/>
      <c r="E34" s="19">
        <v>755</v>
      </c>
      <c r="F34" s="9">
        <v>755</v>
      </c>
      <c r="G34" s="9">
        <v>755</v>
      </c>
      <c r="H34" s="9">
        <v>755</v>
      </c>
      <c r="I34" s="10">
        <f>SUM(E34:H34)</f>
        <v>3020</v>
      </c>
      <c r="J34" s="68">
        <f>+L34*0.7</f>
        <v>2114</v>
      </c>
      <c r="K34" s="68">
        <f>+L34*0.3</f>
        <v>906</v>
      </c>
      <c r="L34" s="11">
        <v>3020</v>
      </c>
      <c r="M34" s="96"/>
      <c r="N34" s="92"/>
      <c r="O34" s="90"/>
    </row>
    <row r="35" spans="1:15" ht="63" customHeight="1" x14ac:dyDescent="0.25">
      <c r="A35" s="28" t="s">
        <v>120</v>
      </c>
      <c r="B35" s="28" t="s">
        <v>62</v>
      </c>
      <c r="C35" s="28" t="s">
        <v>112</v>
      </c>
      <c r="D35" s="28" t="s">
        <v>64</v>
      </c>
      <c r="E35" s="27">
        <v>60</v>
      </c>
      <c r="F35" s="27">
        <v>60</v>
      </c>
      <c r="G35" s="27">
        <v>90</v>
      </c>
      <c r="H35" s="27">
        <v>89</v>
      </c>
      <c r="I35" s="9">
        <v>299</v>
      </c>
      <c r="J35" s="73" t="s">
        <v>126</v>
      </c>
      <c r="K35" s="73" t="s">
        <v>126</v>
      </c>
      <c r="L35" s="73" t="s">
        <v>126</v>
      </c>
      <c r="M35" s="96"/>
      <c r="N35" s="91" t="s">
        <v>107</v>
      </c>
      <c r="O35" s="80" t="s">
        <v>63</v>
      </c>
    </row>
    <row r="36" spans="1:15" ht="54" customHeight="1" x14ac:dyDescent="0.25">
      <c r="A36" s="28" t="s">
        <v>121</v>
      </c>
      <c r="B36" s="28" t="s">
        <v>62</v>
      </c>
      <c r="C36" s="28" t="s">
        <v>111</v>
      </c>
      <c r="D36" s="28" t="s">
        <v>67</v>
      </c>
      <c r="E36" s="11">
        <v>60</v>
      </c>
      <c r="F36" s="9">
        <v>63</v>
      </c>
      <c r="G36" s="9">
        <v>100</v>
      </c>
      <c r="H36" s="9">
        <v>20</v>
      </c>
      <c r="I36" s="9">
        <v>243</v>
      </c>
      <c r="J36" s="11" t="s">
        <v>126</v>
      </c>
      <c r="K36" s="11" t="s">
        <v>126</v>
      </c>
      <c r="L36" s="11" t="s">
        <v>126</v>
      </c>
      <c r="M36" s="96"/>
      <c r="N36" s="92"/>
      <c r="O36" s="80" t="s">
        <v>66</v>
      </c>
    </row>
    <row r="37" spans="1:15" ht="138.75" customHeight="1" x14ac:dyDescent="0.25">
      <c r="A37" s="28" t="s">
        <v>122</v>
      </c>
      <c r="B37" s="58" t="s">
        <v>68</v>
      </c>
      <c r="C37" s="28" t="s">
        <v>95</v>
      </c>
      <c r="D37" s="28" t="s">
        <v>70</v>
      </c>
      <c r="E37" s="27">
        <v>7</v>
      </c>
      <c r="F37" s="27">
        <v>7</v>
      </c>
      <c r="G37" s="27">
        <v>7</v>
      </c>
      <c r="H37" s="27">
        <v>7</v>
      </c>
      <c r="I37" s="27">
        <v>28</v>
      </c>
      <c r="J37" s="73" t="s">
        <v>91</v>
      </c>
      <c r="K37" s="73" t="s">
        <v>91</v>
      </c>
      <c r="L37" s="73" t="s">
        <v>109</v>
      </c>
      <c r="M37" s="96"/>
      <c r="N37" s="75" t="s">
        <v>69</v>
      </c>
      <c r="O37" s="80" t="s">
        <v>68</v>
      </c>
    </row>
    <row r="38" spans="1:15" ht="95.25" customHeight="1" x14ac:dyDescent="0.25">
      <c r="A38" s="21" t="s">
        <v>71</v>
      </c>
      <c r="B38" s="21" t="s">
        <v>72</v>
      </c>
      <c r="C38" s="21" t="s">
        <v>75</v>
      </c>
      <c r="D38" s="30" t="s">
        <v>74</v>
      </c>
      <c r="E38" s="11">
        <f>+I38/4</f>
        <v>337500</v>
      </c>
      <c r="F38" s="9">
        <f>+I38/4</f>
        <v>337500</v>
      </c>
      <c r="G38" s="9">
        <f>+I38/4</f>
        <v>337500</v>
      </c>
      <c r="H38" s="9">
        <f>+I38/4</f>
        <v>337500</v>
      </c>
      <c r="I38" s="9">
        <v>1350000</v>
      </c>
      <c r="J38" s="74">
        <f>+L38*0.7</f>
        <v>47250</v>
      </c>
      <c r="K38" s="74">
        <f>+L38*0.3</f>
        <v>20250</v>
      </c>
      <c r="L38" s="74">
        <f>+I38/20</f>
        <v>67500</v>
      </c>
      <c r="M38" s="96"/>
      <c r="N38" s="75" t="s">
        <v>90</v>
      </c>
      <c r="O38" s="81" t="s">
        <v>73</v>
      </c>
    </row>
    <row r="39" spans="1:15" ht="129" customHeight="1" x14ac:dyDescent="0.25">
      <c r="A39" s="21" t="s">
        <v>124</v>
      </c>
      <c r="B39" s="21" t="s">
        <v>77</v>
      </c>
      <c r="C39" s="22" t="s">
        <v>79</v>
      </c>
      <c r="D39" s="31" t="s">
        <v>78</v>
      </c>
      <c r="E39" s="30">
        <v>2</v>
      </c>
      <c r="F39" s="27">
        <v>2</v>
      </c>
      <c r="G39" s="27">
        <v>3</v>
      </c>
      <c r="H39" s="27">
        <v>2</v>
      </c>
      <c r="I39" s="27">
        <v>9</v>
      </c>
      <c r="J39" s="73" t="s">
        <v>91</v>
      </c>
      <c r="K39" s="73" t="s">
        <v>91</v>
      </c>
      <c r="L39" s="73" t="s">
        <v>91</v>
      </c>
      <c r="M39" s="96"/>
      <c r="N39" s="91" t="s">
        <v>108</v>
      </c>
      <c r="O39" s="81" t="s">
        <v>77</v>
      </c>
    </row>
    <row r="40" spans="1:15" ht="131.25" customHeight="1" x14ac:dyDescent="0.25">
      <c r="A40" s="32" t="s">
        <v>123</v>
      </c>
      <c r="B40" s="32" t="s">
        <v>81</v>
      </c>
      <c r="C40" s="60" t="s">
        <v>83</v>
      </c>
      <c r="D40" s="56" t="s">
        <v>82</v>
      </c>
      <c r="E40" s="33">
        <v>2</v>
      </c>
      <c r="F40" s="27">
        <v>2</v>
      </c>
      <c r="G40" s="27">
        <v>3</v>
      </c>
      <c r="H40" s="27">
        <v>2</v>
      </c>
      <c r="I40" s="27">
        <v>9</v>
      </c>
      <c r="J40" s="73" t="s">
        <v>91</v>
      </c>
      <c r="K40" s="73" t="s">
        <v>91</v>
      </c>
      <c r="L40" s="73" t="s">
        <v>91</v>
      </c>
      <c r="M40" s="94"/>
      <c r="N40" s="92"/>
      <c r="O40" s="82" t="s">
        <v>81</v>
      </c>
    </row>
    <row r="41" spans="1:15" x14ac:dyDescent="0.25">
      <c r="J41" s="29"/>
      <c r="L41" s="29"/>
    </row>
  </sheetData>
  <mergeCells count="43">
    <mergeCell ref="A1:O1"/>
    <mergeCell ref="A3:O3"/>
    <mergeCell ref="A2:O2"/>
    <mergeCell ref="A4:O4"/>
    <mergeCell ref="A5:P5"/>
    <mergeCell ref="A6:O6"/>
    <mergeCell ref="A7:O8"/>
    <mergeCell ref="E12:E15"/>
    <mergeCell ref="A11:A15"/>
    <mergeCell ref="B11:B15"/>
    <mergeCell ref="O11:O15"/>
    <mergeCell ref="J11:L11"/>
    <mergeCell ref="H12:H15"/>
    <mergeCell ref="C11:C15"/>
    <mergeCell ref="N11:N15"/>
    <mergeCell ref="F12:F15"/>
    <mergeCell ref="G12:G15"/>
    <mergeCell ref="A9:O9"/>
    <mergeCell ref="A23:A25"/>
    <mergeCell ref="A26:A30"/>
    <mergeCell ref="A32:A34"/>
    <mergeCell ref="A10:O10"/>
    <mergeCell ref="M11:M15"/>
    <mergeCell ref="E11:I11"/>
    <mergeCell ref="D11:D15"/>
    <mergeCell ref="I12:I15"/>
    <mergeCell ref="A18:A19"/>
    <mergeCell ref="J12:J15"/>
    <mergeCell ref="K12:K15"/>
    <mergeCell ref="L12:L15"/>
    <mergeCell ref="M16:M40"/>
    <mergeCell ref="O18:O19"/>
    <mergeCell ref="N18:N19"/>
    <mergeCell ref="O21:O22"/>
    <mergeCell ref="O32:O34"/>
    <mergeCell ref="N33:N34"/>
    <mergeCell ref="N35:N36"/>
    <mergeCell ref="N39:N40"/>
    <mergeCell ref="N21:N22"/>
    <mergeCell ref="O23:O30"/>
    <mergeCell ref="N23:N25"/>
    <mergeCell ref="N29:N30"/>
    <mergeCell ref="N26:N28"/>
  </mergeCells>
  <pageMargins left="0.27559055118110198" right="0.31496062992126" top="0.74803149606299202" bottom="0.74803149606299202" header="0.35433070866141703" footer="0.31496062992126"/>
  <pageSetup paperSize="5" scale="75" orientation="landscape" r:id="rId1"/>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8"/>
  <sheetViews>
    <sheetView topLeftCell="A14" workbookViewId="0">
      <selection activeCell="D28" sqref="D28"/>
    </sheetView>
  </sheetViews>
  <sheetFormatPr baseColWidth="10" defaultRowHeight="15" x14ac:dyDescent="0.25"/>
  <cols>
    <col min="1" max="1" width="39.140625" customWidth="1"/>
    <col min="2" max="13" width="6.28515625" customWidth="1"/>
    <col min="14" max="14" width="23.28515625" customWidth="1"/>
    <col min="15" max="15" width="15.140625" bestFit="1" customWidth="1"/>
  </cols>
  <sheetData>
    <row r="2" spans="1:17" x14ac:dyDescent="0.25">
      <c r="A2" s="133"/>
      <c r="B2" s="133"/>
      <c r="C2" s="133"/>
      <c r="D2" s="133"/>
      <c r="E2" s="133"/>
      <c r="F2" s="133"/>
      <c r="G2" s="133"/>
      <c r="H2" s="133"/>
      <c r="I2" s="133"/>
      <c r="J2" s="133"/>
      <c r="K2" s="133"/>
      <c r="L2" s="133"/>
      <c r="M2" s="133"/>
    </row>
    <row r="3" spans="1:17" ht="18.75" x14ac:dyDescent="0.3">
      <c r="A3" s="125" t="s">
        <v>27</v>
      </c>
      <c r="B3" s="125"/>
      <c r="C3" s="125"/>
      <c r="D3" s="125"/>
      <c r="E3" s="125"/>
      <c r="F3" s="125"/>
      <c r="G3" s="125"/>
      <c r="H3" s="125"/>
      <c r="I3" s="125"/>
      <c r="J3" s="125"/>
      <c r="K3" s="125"/>
      <c r="L3" s="125"/>
      <c r="M3" s="125"/>
    </row>
    <row r="4" spans="1:17" ht="19.5" thickBot="1" x14ac:dyDescent="0.35">
      <c r="A4" s="134"/>
      <c r="B4" s="134"/>
      <c r="C4" s="134"/>
      <c r="D4" s="134"/>
      <c r="E4" s="134"/>
      <c r="F4" s="134"/>
      <c r="G4" s="134"/>
      <c r="H4" s="134"/>
      <c r="I4" s="134"/>
      <c r="J4" s="134"/>
      <c r="K4" s="134"/>
      <c r="L4" s="134"/>
      <c r="M4" s="134"/>
    </row>
    <row r="5" spans="1:17" ht="18.75" x14ac:dyDescent="0.3">
      <c r="A5" s="135" t="s">
        <v>12</v>
      </c>
      <c r="B5" s="137" t="s">
        <v>13</v>
      </c>
      <c r="C5" s="137"/>
      <c r="D5" s="137"/>
      <c r="E5" s="137"/>
      <c r="F5" s="137"/>
      <c r="G5" s="137"/>
      <c r="H5" s="137"/>
      <c r="I5" s="137"/>
      <c r="J5" s="137"/>
      <c r="K5" s="137"/>
      <c r="L5" s="137"/>
      <c r="M5" s="137"/>
      <c r="N5" s="131" t="s">
        <v>28</v>
      </c>
    </row>
    <row r="6" spans="1:17" ht="26.25" customHeight="1" x14ac:dyDescent="0.25">
      <c r="A6" s="136"/>
      <c r="B6" s="4" t="s">
        <v>14</v>
      </c>
      <c r="C6" s="4" t="s">
        <v>15</v>
      </c>
      <c r="D6" s="4" t="s">
        <v>16</v>
      </c>
      <c r="E6" s="4" t="s">
        <v>17</v>
      </c>
      <c r="F6" s="4" t="s">
        <v>18</v>
      </c>
      <c r="G6" s="4" t="s">
        <v>19</v>
      </c>
      <c r="H6" s="4" t="s">
        <v>20</v>
      </c>
      <c r="I6" s="4" t="s">
        <v>21</v>
      </c>
      <c r="J6" s="4" t="s">
        <v>22</v>
      </c>
      <c r="K6" s="4" t="s">
        <v>23</v>
      </c>
      <c r="L6" s="4" t="s">
        <v>24</v>
      </c>
      <c r="M6" s="4" t="s">
        <v>25</v>
      </c>
      <c r="N6" s="132"/>
    </row>
    <row r="7" spans="1:17" s="1" customFormat="1" ht="31.5" x14ac:dyDescent="0.25">
      <c r="A7" s="37" t="s">
        <v>32</v>
      </c>
      <c r="B7" s="38"/>
      <c r="C7" s="42"/>
      <c r="D7" s="42"/>
      <c r="E7" s="42"/>
      <c r="F7" s="42"/>
      <c r="G7" s="42"/>
      <c r="H7" s="42"/>
      <c r="I7" s="42"/>
      <c r="J7" s="42"/>
      <c r="K7" s="42"/>
      <c r="L7" s="38"/>
      <c r="M7" s="38"/>
      <c r="N7" s="54">
        <f>+N20*0.25</f>
        <v>77505298.506259963</v>
      </c>
    </row>
    <row r="8" spans="1:17" s="1" customFormat="1" x14ac:dyDescent="0.25">
      <c r="A8" s="130" t="s">
        <v>34</v>
      </c>
      <c r="B8" s="43"/>
      <c r="C8" s="43"/>
      <c r="D8" s="43"/>
      <c r="E8" s="43"/>
      <c r="F8" s="43"/>
      <c r="G8" s="43"/>
      <c r="H8" s="43"/>
      <c r="I8" s="43"/>
      <c r="J8" s="43"/>
      <c r="K8" s="43"/>
      <c r="L8" s="43"/>
      <c r="M8" s="43"/>
      <c r="N8" s="54">
        <f>+N20*0.02</f>
        <v>6200423.8805007972</v>
      </c>
    </row>
    <row r="9" spans="1:17" s="1" customFormat="1" x14ac:dyDescent="0.25">
      <c r="A9" s="130"/>
      <c r="B9" s="38"/>
      <c r="C9" s="38"/>
      <c r="D9" s="38"/>
      <c r="E9" s="38"/>
      <c r="F9" s="38"/>
      <c r="G9" s="38"/>
      <c r="H9" s="38"/>
      <c r="I9" s="38"/>
      <c r="J9" s="38"/>
      <c r="K9" s="38"/>
      <c r="L9" s="38"/>
      <c r="M9" s="38"/>
      <c r="N9" s="54"/>
    </row>
    <row r="10" spans="1:17" s="1" customFormat="1" ht="15.75" x14ac:dyDescent="0.25">
      <c r="A10" s="37" t="s">
        <v>37</v>
      </c>
      <c r="B10" s="38"/>
      <c r="C10" s="38"/>
      <c r="D10" s="38"/>
      <c r="E10" s="38"/>
      <c r="F10" s="38"/>
      <c r="G10" s="38"/>
      <c r="H10" s="38"/>
      <c r="I10" s="38"/>
      <c r="J10" s="38"/>
      <c r="K10" s="38"/>
      <c r="L10" s="38"/>
      <c r="M10" s="38"/>
      <c r="N10" s="54">
        <f>+N20*0.03</f>
        <v>9300635.8207511958</v>
      </c>
    </row>
    <row r="11" spans="1:17" s="1" customFormat="1" ht="15.75" x14ac:dyDescent="0.25">
      <c r="A11" s="39" t="s">
        <v>39</v>
      </c>
      <c r="B11" s="38"/>
      <c r="C11" s="38"/>
      <c r="D11" s="38"/>
      <c r="E11" s="38"/>
      <c r="F11" s="38"/>
      <c r="G11" s="38"/>
      <c r="H11" s="38"/>
      <c r="I11" s="38"/>
      <c r="J11" s="38"/>
      <c r="K11" s="38"/>
      <c r="L11" s="38"/>
      <c r="M11" s="38"/>
      <c r="N11" s="54">
        <f>+N20*0.1</f>
        <v>31002119.402503986</v>
      </c>
    </row>
    <row r="12" spans="1:17" s="1" customFormat="1" ht="15.75" x14ac:dyDescent="0.25">
      <c r="A12" s="39" t="s">
        <v>41</v>
      </c>
      <c r="B12" s="38"/>
      <c r="C12" s="38"/>
      <c r="D12" s="38"/>
      <c r="E12" s="38"/>
      <c r="F12" s="38"/>
      <c r="G12" s="38"/>
      <c r="H12" s="38"/>
      <c r="I12" s="38"/>
      <c r="J12" s="38"/>
      <c r="K12" s="38"/>
      <c r="L12" s="38"/>
      <c r="M12" s="38"/>
      <c r="N12" s="54">
        <f>+N20*0.1</f>
        <v>31002119.402503986</v>
      </c>
    </row>
    <row r="13" spans="1:17" s="1" customFormat="1" ht="15" customHeight="1" x14ac:dyDescent="0.25">
      <c r="A13" s="55" t="s">
        <v>42</v>
      </c>
      <c r="B13" s="38"/>
      <c r="C13" s="38"/>
      <c r="D13" s="38"/>
      <c r="E13" s="38"/>
      <c r="F13" s="38"/>
      <c r="G13" s="38"/>
      <c r="H13" s="38"/>
      <c r="I13" s="38"/>
      <c r="J13" s="38"/>
      <c r="K13" s="38"/>
      <c r="L13" s="38"/>
      <c r="M13" s="38"/>
      <c r="N13" s="54">
        <f>+N20*0.13</f>
        <v>40302755.22325518</v>
      </c>
    </row>
    <row r="14" spans="1:17" s="1" customFormat="1" ht="15" customHeight="1" x14ac:dyDescent="0.25">
      <c r="A14" s="55" t="s">
        <v>46</v>
      </c>
      <c r="B14" s="38"/>
      <c r="C14" s="38"/>
      <c r="D14" s="38"/>
      <c r="E14" s="38"/>
      <c r="F14" s="38"/>
      <c r="G14" s="38"/>
      <c r="H14" s="38"/>
      <c r="I14" s="38"/>
      <c r="J14" s="38"/>
      <c r="K14" s="38"/>
      <c r="L14" s="38"/>
      <c r="M14" s="38"/>
      <c r="N14" s="54">
        <f>+N20*0.12</f>
        <v>37202543.283004783</v>
      </c>
    </row>
    <row r="15" spans="1:17" s="1" customFormat="1" ht="31.5" x14ac:dyDescent="0.25">
      <c r="A15" s="39" t="s">
        <v>50</v>
      </c>
      <c r="B15" s="38"/>
      <c r="C15" s="38"/>
      <c r="D15" s="38"/>
      <c r="E15" s="38"/>
      <c r="F15" s="38"/>
      <c r="G15" s="38"/>
      <c r="H15" s="38"/>
      <c r="I15" s="38"/>
      <c r="J15" s="38"/>
      <c r="K15" s="38"/>
      <c r="L15" s="38"/>
      <c r="M15" s="38"/>
      <c r="N15" s="54">
        <f>+N20*0.02</f>
        <v>6200423.8805007972</v>
      </c>
    </row>
    <row r="16" spans="1:17" s="1" customFormat="1" ht="15" customHeight="1" x14ac:dyDescent="0.25">
      <c r="A16" s="57" t="s">
        <v>52</v>
      </c>
      <c r="B16" s="38"/>
      <c r="C16" s="38"/>
      <c r="D16" s="38"/>
      <c r="E16" s="38"/>
      <c r="F16" s="38"/>
      <c r="G16" s="38"/>
      <c r="H16" s="38"/>
      <c r="I16" s="38"/>
      <c r="J16" s="38"/>
      <c r="K16" s="38"/>
      <c r="L16" s="38"/>
      <c r="M16" s="38"/>
      <c r="N16" s="54">
        <f>+N20*0.2</f>
        <v>62004238.805007972</v>
      </c>
      <c r="Q16" s="3"/>
    </row>
    <row r="17" spans="1:15" ht="31.5" x14ac:dyDescent="0.25">
      <c r="A17" s="34" t="s">
        <v>61</v>
      </c>
      <c r="B17" s="40"/>
      <c r="C17" s="40"/>
      <c r="D17" s="40"/>
      <c r="E17" s="40"/>
      <c r="F17" s="40"/>
      <c r="G17" s="40"/>
      <c r="H17" s="40"/>
      <c r="I17" s="40"/>
      <c r="J17" s="40"/>
      <c r="K17" s="40"/>
      <c r="L17" s="40"/>
      <c r="M17" s="40"/>
      <c r="N17" s="54">
        <f>+N20*0.01</f>
        <v>3100211.9402503986</v>
      </c>
    </row>
    <row r="18" spans="1:15" ht="31.5" x14ac:dyDescent="0.25">
      <c r="A18" s="34" t="s">
        <v>85</v>
      </c>
      <c r="B18" s="40"/>
      <c r="C18" s="40"/>
      <c r="D18" s="40"/>
      <c r="E18" s="40"/>
      <c r="F18" s="40"/>
      <c r="G18" s="40"/>
      <c r="H18" s="40"/>
      <c r="I18" s="40"/>
      <c r="J18" s="40"/>
      <c r="K18" s="40"/>
      <c r="L18" s="40"/>
      <c r="M18" s="40"/>
      <c r="N18" s="53">
        <f>+N20*0.01</f>
        <v>3100211.9402503986</v>
      </c>
    </row>
    <row r="19" spans="1:15" ht="31.5" x14ac:dyDescent="0.25">
      <c r="A19" s="34" t="s">
        <v>65</v>
      </c>
      <c r="B19" s="40"/>
      <c r="C19" s="40"/>
      <c r="D19" s="40"/>
      <c r="E19" s="40"/>
      <c r="F19" s="40"/>
      <c r="G19" s="40"/>
      <c r="H19" s="40"/>
      <c r="I19" s="40"/>
      <c r="J19" s="40"/>
      <c r="K19" s="40"/>
      <c r="L19" s="40"/>
      <c r="M19" s="40"/>
      <c r="N19" s="53">
        <f>+N20*0.01</f>
        <v>3100211.9402503986</v>
      </c>
      <c r="O19" s="46"/>
    </row>
    <row r="20" spans="1:15" ht="15.75" x14ac:dyDescent="0.25">
      <c r="A20" s="44" t="s">
        <v>87</v>
      </c>
      <c r="B20" s="41"/>
      <c r="C20" s="41"/>
      <c r="D20" s="41"/>
      <c r="E20" s="41"/>
      <c r="F20" s="41"/>
      <c r="G20" s="41"/>
      <c r="H20" s="41"/>
      <c r="I20" s="41"/>
      <c r="J20" s="41"/>
      <c r="K20" s="41"/>
      <c r="L20" s="41"/>
      <c r="M20" s="41"/>
      <c r="N20" s="47">
        <v>310021194.02503985</v>
      </c>
    </row>
    <row r="21" spans="1:15" ht="15.75" x14ac:dyDescent="0.25">
      <c r="A21" s="35" t="s">
        <v>71</v>
      </c>
      <c r="B21" s="40"/>
      <c r="C21" s="40"/>
      <c r="D21" s="40"/>
      <c r="E21" s="40"/>
      <c r="F21" s="40"/>
      <c r="G21" s="40"/>
      <c r="H21" s="40"/>
      <c r="I21" s="40"/>
      <c r="J21" s="40"/>
      <c r="K21" s="40"/>
      <c r="L21" s="40"/>
      <c r="M21" s="40"/>
      <c r="N21" s="53">
        <f>+N24*0.9</f>
        <v>74934570.62549594</v>
      </c>
    </row>
    <row r="22" spans="1:15" ht="31.5" x14ac:dyDescent="0.25">
      <c r="A22" s="35" t="s">
        <v>76</v>
      </c>
      <c r="B22" s="40"/>
      <c r="C22" s="40"/>
      <c r="D22" s="40"/>
      <c r="E22" s="40"/>
      <c r="F22" s="40"/>
      <c r="G22" s="40"/>
      <c r="H22" s="40"/>
      <c r="I22" s="40"/>
      <c r="J22" s="40"/>
      <c r="K22" s="40"/>
      <c r="L22" s="40"/>
      <c r="M22" s="40"/>
      <c r="N22" s="54">
        <f>+N24*0.06</f>
        <v>4995638.0416997289</v>
      </c>
    </row>
    <row r="23" spans="1:15" ht="31.5" x14ac:dyDescent="0.25">
      <c r="A23" s="36" t="s">
        <v>80</v>
      </c>
      <c r="B23" s="40"/>
      <c r="C23" s="40"/>
      <c r="D23" s="40"/>
      <c r="E23" s="40"/>
      <c r="F23" s="40"/>
      <c r="G23" s="40"/>
      <c r="H23" s="40"/>
      <c r="I23" s="40"/>
      <c r="J23" s="40"/>
      <c r="K23" s="40"/>
      <c r="L23" s="40"/>
      <c r="M23" s="40"/>
      <c r="N23" s="54">
        <f>+N24*0.04</f>
        <v>3330425.3611331531</v>
      </c>
      <c r="O23" s="46"/>
    </row>
    <row r="24" spans="1:15" ht="15.75" thickBot="1" x14ac:dyDescent="0.3">
      <c r="A24" s="48" t="s">
        <v>87</v>
      </c>
      <c r="B24" s="48"/>
      <c r="C24" s="48"/>
      <c r="D24" s="48"/>
      <c r="E24" s="48"/>
      <c r="F24" s="48"/>
      <c r="G24" s="48"/>
      <c r="H24" s="48"/>
      <c r="I24" s="48"/>
      <c r="J24" s="48"/>
      <c r="K24" s="48"/>
      <c r="L24" s="48"/>
      <c r="M24" s="48"/>
      <c r="N24" s="49">
        <v>83260634.028328821</v>
      </c>
    </row>
    <row r="25" spans="1:15" ht="15.75" thickBot="1" x14ac:dyDescent="0.3">
      <c r="A25" s="50" t="s">
        <v>88</v>
      </c>
      <c r="B25" s="51"/>
      <c r="C25" s="51"/>
      <c r="D25" s="51"/>
      <c r="E25" s="51"/>
      <c r="F25" s="51"/>
      <c r="G25" s="51"/>
      <c r="H25" s="51"/>
      <c r="I25" s="51"/>
      <c r="J25" s="51"/>
      <c r="K25" s="51"/>
      <c r="L25" s="51"/>
      <c r="M25" s="51"/>
      <c r="N25" s="52">
        <f>+N20+N24</f>
        <v>393281828.05336869</v>
      </c>
    </row>
    <row r="26" spans="1:15" x14ac:dyDescent="0.25">
      <c r="N26" s="45"/>
    </row>
    <row r="27" spans="1:15" x14ac:dyDescent="0.25">
      <c r="N27" s="45"/>
      <c r="O27" s="45"/>
    </row>
    <row r="28" spans="1:15" x14ac:dyDescent="0.25">
      <c r="N28" s="46"/>
    </row>
  </sheetData>
  <mergeCells count="7">
    <mergeCell ref="A8:A9"/>
    <mergeCell ref="N5:N6"/>
    <mergeCell ref="A2:M2"/>
    <mergeCell ref="A3:M3"/>
    <mergeCell ref="A4:M4"/>
    <mergeCell ref="A5:A6"/>
    <mergeCell ref="B5:M5"/>
  </mergeCells>
  <pageMargins left="0.51181102362204722" right="0.43307086614173229" top="0.74803149606299213" bottom="0.74803149606299213" header="0.31496062992125984" footer="0.31496062992125984"/>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poa</vt:lpstr>
      <vt:lpstr>cronograma actividades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Dianela Figueroa</dc:creator>
  <cp:lastModifiedBy>Rosayddel</cp:lastModifiedBy>
  <cp:lastPrinted>2019-01-11T18:05:11Z</cp:lastPrinted>
  <dcterms:created xsi:type="dcterms:W3CDTF">2017-08-21T18:14:40Z</dcterms:created>
  <dcterms:modified xsi:type="dcterms:W3CDTF">2019-01-14T18:30:31Z</dcterms:modified>
</cp:coreProperties>
</file>